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доходи" sheetId="1" r:id="rId1"/>
  </sheets>
  <externalReferences>
    <externalReference r:id="rId4"/>
  </externalReference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<sst xmlns="http://schemas.openxmlformats.org/spreadsheetml/2006/main" count="96" uniqueCount="84">
  <si>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</si>
  <si>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</si>
  <si>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</si>
  <si>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</si>
  <si>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</si>
  <si>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</si>
  <si>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</si>
  <si>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</si>
  <si>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</si>
  <si>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</si>
  <si>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</si>
  <si>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</si>
  <si>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</si>
  <si>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</si>
  <si>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</si>
  <si>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</si>
  <si>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</si>
  <si>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</si>
  <si>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</si>
  <si>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</si>
  <si>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</si>
  <si>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</si>
  <si>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</si>
  <si>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</si>
  <si>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</si>
  <si>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</si>
  <si>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</si>
  <si>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</si>
  <si>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</si>
  <si>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</si>
  <si>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</si>
  <si>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</si>
  <si>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</si>
  <si>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</si>
  <si>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</si>
  <si>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</si>
  <si>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</si>
  <si>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</si>
  <si>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</si>
  <si>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</si>
  <si>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</si>
  <si>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</si>
  <si>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</si>
  <si>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</si>
  <si>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</si>
  <si>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</si>
  <si>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</si>
  <si>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</si>
  <si>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про виконання сільського бюджету</t>
  </si>
  <si>
    <t>Затверджено на 2018 рік</t>
  </si>
  <si>
    <t>% виконання до затвердженого плану на 2018 рік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</si>
  <si>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</si>
  <si>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</si>
  <si>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</si>
  <si>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</si>
  <si>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</si>
  <si>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</si>
  <si>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</si>
  <si>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</si>
  <si>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</si>
  <si>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</si>
  <si>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</si>
  <si>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</si>
  <si>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</si>
  <si>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</si>
  <si>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</si>
  <si>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</si>
  <si>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</si>
  <si>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</si>
  <si>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</si>
  <si>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</si>
  <si>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</si>
  <si>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</si>
  <si>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</si>
  <si>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</si>
  <si>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</si>
  <si>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за січень - вересень 2018 року</t>
  </si>
  <si>
    <t>Затверджено з урахуванням внесених змін на січень - вересень 2018 року</t>
  </si>
  <si>
    <t>Виконано за січень - вересень 2018 року</t>
  </si>
  <si>
    <t>% виконання до уточненого плану на січень - вересень 2018 року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</si>
  <si>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</si>
  <si>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</si>
  <si>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</si>
  <si>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08 листопада 2018 № 422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</si>
</sst>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</numFmts>
  <fonts count="6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8" fillId="0" borderId="0">
      <alignment/>
      <protection/>
    </xf>
    <xf numFmtId="0" fontId="46" fillId="0" borderId="0">
      <alignment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6" fillId="0" borderId="0">
      <alignment/>
      <protection/>
    </xf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8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56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4" fillId="0" borderId="10" xfId="0" applyNumberFormat="1" applyFont="1" applyFill="1" applyBorder="1" applyAlignment="1">
      <alignment horizontal="right" vertical="center" wrapText="1"/>
    </xf>
    <xf numFmtId="0" fontId="57" fillId="0" borderId="10" xfId="50" applyFont="1" applyBorder="1">
      <alignment/>
      <protection/>
    </xf>
    <xf numFmtId="0" fontId="58" fillId="0" borderId="10" xfId="50" applyFont="1" applyBorder="1" applyAlignment="1">
      <alignment vertical="center" wrapText="1"/>
      <protection/>
    </xf>
    <xf numFmtId="1" fontId="58" fillId="0" borderId="10" xfId="50" applyNumberFormat="1" applyFont="1" applyBorder="1" applyAlignment="1">
      <alignment vertical="center" wrapText="1"/>
      <protection/>
    </xf>
    <xf numFmtId="1" fontId="58" fillId="0" borderId="10" xfId="50" applyNumberFormat="1" applyFont="1" applyBorder="1">
      <alignment/>
      <protection/>
    </xf>
    <xf numFmtId="1" fontId="58" fillId="0" borderId="10" xfId="50" applyNumberFormat="1" applyFont="1" applyBorder="1" applyAlignment="1">
      <alignment horizontal="center"/>
      <protection/>
    </xf>
    <xf numFmtId="188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59" fillId="0" borderId="10" xfId="55" applyFont="1" applyBorder="1">
      <alignment/>
      <protection/>
    </xf>
    <xf numFmtId="1" fontId="57" fillId="0" borderId="10" xfId="50" applyNumberFormat="1" applyFont="1" applyBorder="1" applyAlignment="1">
      <alignment horizontal="center"/>
      <protection/>
    </xf>
    <xf numFmtId="188" fontId="57" fillId="0" borderId="10" xfId="50" applyNumberFormat="1" applyFont="1" applyBorder="1" applyAlignment="1">
      <alignment horizontal="right"/>
      <protection/>
    </xf>
    <xf numFmtId="0" fontId="57" fillId="0" borderId="10" xfId="55" applyFont="1" applyBorder="1">
      <alignment/>
      <protection/>
    </xf>
    <xf numFmtId="0" fontId="58" fillId="0" borderId="10" xfId="55" applyFont="1" applyBorder="1">
      <alignment/>
      <protection/>
    </xf>
    <xf numFmtId="0" fontId="58" fillId="0" borderId="10" xfId="55" applyFont="1" applyBorder="1" applyAlignment="1">
      <alignment wrapText="1"/>
      <protection/>
    </xf>
    <xf numFmtId="0" fontId="57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46" fillId="0" borderId="10" xfId="55" applyBorder="1">
      <alignment/>
      <protection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188" fontId="61" fillId="0" borderId="10" xfId="0" applyNumberFormat="1" applyFont="1" applyFill="1" applyBorder="1" applyAlignment="1">
      <alignment horizontal="right" vertical="center" wrapText="1"/>
    </xf>
    <xf numFmtId="0" fontId="58" fillId="0" borderId="10" xfId="0" applyFont="1" applyBorder="1" applyAlignment="1">
      <alignment wrapText="1"/>
    </xf>
    <xf numFmtId="188" fontId="10" fillId="0" borderId="10" xfId="50" applyNumberFormat="1" applyFont="1" applyBorder="1" applyAlignment="1">
      <alignment horizontal="right"/>
      <protection/>
    </xf>
    <xf numFmtId="0" fontId="62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193" fontId="46" fillId="0" borderId="10" xfId="55" applyNumberFormat="1" applyBorder="1">
      <alignment/>
      <protection/>
    </xf>
    <xf numFmtId="193" fontId="46" fillId="0" borderId="10" xfId="55" applyNumberFormat="1" applyBorder="1">
      <alignment/>
      <protection/>
    </xf>
    <xf numFmtId="193" fontId="46" fillId="0" borderId="10" xfId="55" applyNumberFormat="1" applyBorder="1">
      <alignment/>
      <protection/>
    </xf>
    <xf numFmtId="193" fontId="46" fillId="0" borderId="10" xfId="55" applyNumberFormat="1" applyBorder="1">
      <alignment/>
      <protection/>
    </xf>
    <xf numFmtId="193" fontId="46" fillId="0" borderId="10" xfId="55" applyNumberFormat="1" applyBorder="1">
      <alignment/>
      <protection/>
    </xf>
    <xf numFmtId="193" fontId="46" fillId="0" borderId="10" xfId="55" applyNumberFormat="1" applyBorder="1">
      <alignment/>
      <protection/>
    </xf>
    <xf numFmtId="193" fontId="46" fillId="0" borderId="10" xfId="55" applyNumberFormat="1" applyBorder="1">
      <alignment/>
      <protection/>
    </xf>
    <xf numFmtId="193" fontId="46" fillId="0" borderId="10" xfId="55" applyNumberFormat="1" applyBorder="1">
      <alignment/>
      <protection/>
    </xf>
    <xf numFmtId="0" fontId="46" fillId="0" borderId="10" xfId="55" applyBorder="1">
      <alignment/>
      <protection/>
    </xf>
    <xf numFmtId="193" fontId="46" fillId="0" borderId="10" xfId="55" applyNumberFormat="1" applyBorder="1">
      <alignment/>
      <protection/>
    </xf>
    <xf numFmtId="0" fontId="46" fillId="0" borderId="10" xfId="55" applyBorder="1">
      <alignment/>
      <protection/>
    </xf>
    <xf numFmtId="193" fontId="46" fillId="0" borderId="10" xfId="55" applyNumberFormat="1" applyBorder="1">
      <alignment/>
      <protection/>
    </xf>
    <xf numFmtId="193" fontId="46" fillId="0" borderId="10" xfId="55" applyNumberFormat="1" applyBorder="1">
      <alignment/>
      <protection/>
    </xf>
    <xf numFmtId="193" fontId="46" fillId="0" borderId="10" xfId="55" applyNumberFormat="1" applyBorder="1">
      <alignment/>
      <protection/>
    </xf>
    <xf numFmtId="0" fontId="46" fillId="0" borderId="10" xfId="55" applyFont="1" applyBorder="1">
      <alignment/>
      <protection/>
    </xf>
    <xf numFmtId="193" fontId="58" fillId="0" borderId="10" xfId="55" applyNumberFormat="1" applyFont="1" applyBorder="1" applyAlignment="1">
      <alignment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734~1\AppData\Local\Temp\Rar$DIa4652.5361\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11">
      <pane xSplit="2" ySplit="4" topLeftCell="F51" activePane="bottomRight" state="frozen"/>
      <selection pane="topLeft" activeCell="A11" sqref="A11"/>
      <selection pane="topRight" activeCell="C11" sqref="C11"/>
      <selection pane="bottomLeft" activeCell="A15" sqref="A15"/>
      <selection pane="bottomRight" activeCell="K78" sqref="K78"/>
    </sheetView>
  </sheetViews>
  <sheetFormatPr defaultColWidth="9.125" defaultRowHeight="12.75"/>
  <cols>
    <col min="1" max="1" width="71.375" style="1" customWidth="1"/>
    <col min="2" max="2" width="10.50390625" style="2" customWidth="1"/>
    <col min="3" max="3" width="9.50390625" style="1" customWidth="1"/>
    <col min="4" max="4" width="8.875" style="1" customWidth="1"/>
    <col min="5" max="5" width="9.50390625" style="1" customWidth="1"/>
    <col min="6" max="6" width="9.625" style="1" customWidth="1"/>
    <col min="7" max="7" width="8.50390625" style="1" customWidth="1"/>
    <col min="8" max="8" width="9.50390625" style="1" customWidth="1"/>
    <col min="9" max="9" width="9.375" style="1" customWidth="1"/>
    <col min="10" max="12" width="9.00390625" style="1" customWidth="1"/>
    <col min="13" max="13" width="8.625" style="1" customWidth="1"/>
    <col min="14" max="14" width="7.50390625" style="1" customWidth="1"/>
    <col min="15" max="15" width="9.125" style="1" customWidth="1"/>
    <col min="16" max="16" width="8.50390625" style="1" customWidth="1"/>
    <col min="17" max="17" width="7.375" style="1" customWidth="1"/>
    <col min="18" max="16384" width="9.125" style="1" customWidth="1"/>
  </cols>
  <sheetData>
    <row r="1" spans="7:12" ht="12.75">
      <c r="G1" s="1" t="s">
        <v>5</v>
      </c>
      <c r="L1" s="1" t="s">
        <v>33</v>
      </c>
    </row>
    <row r="2" spans="2:14" s="36" customFormat="1" ht="15" customHeight="1">
      <c r="B2" s="5"/>
      <c r="L2" s="86" t="s">
        <v>43</v>
      </c>
      <c r="M2" s="86"/>
      <c r="N2" s="86"/>
    </row>
    <row r="3" ht="12.75">
      <c r="L3" s="1" t="s">
        <v>47</v>
      </c>
    </row>
    <row r="4" ht="12.75">
      <c r="L4" s="1" t="s">
        <v>83</v>
      </c>
    </row>
    <row r="5" ht="12.75" hidden="1"/>
    <row r="6" spans="1:17" ht="15">
      <c r="A6" s="87" t="s">
        <v>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ht="15">
      <c r="A7" s="87" t="s">
        <v>48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>
      <c r="A8" s="87" t="s">
        <v>76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ht="12.75">
      <c r="M9" s="1" t="s">
        <v>7</v>
      </c>
    </row>
    <row r="10" ht="12.75" hidden="1"/>
    <row r="11" spans="1:17" s="5" customFormat="1" ht="12.75">
      <c r="A11" s="85" t="s">
        <v>0</v>
      </c>
      <c r="B11" s="85" t="s">
        <v>8</v>
      </c>
      <c r="C11" s="88" t="s">
        <v>51</v>
      </c>
      <c r="D11" s="88"/>
      <c r="E11" s="88"/>
      <c r="F11" s="88"/>
      <c r="G11" s="88"/>
      <c r="H11" s="88"/>
      <c r="I11" s="88"/>
      <c r="J11" s="88"/>
      <c r="K11" s="88"/>
      <c r="L11" s="85" t="s">
        <v>50</v>
      </c>
      <c r="M11" s="85"/>
      <c r="N11" s="85"/>
      <c r="O11" s="85" t="s">
        <v>79</v>
      </c>
      <c r="P11" s="85"/>
      <c r="Q11" s="85"/>
    </row>
    <row r="12" spans="1:17" s="5" customFormat="1" ht="40.5" customHeight="1">
      <c r="A12" s="85"/>
      <c r="B12" s="85"/>
      <c r="C12" s="85" t="s">
        <v>49</v>
      </c>
      <c r="D12" s="85"/>
      <c r="E12" s="85"/>
      <c r="F12" s="85" t="s">
        <v>77</v>
      </c>
      <c r="G12" s="85"/>
      <c r="H12" s="85"/>
      <c r="I12" s="85" t="s">
        <v>78</v>
      </c>
      <c r="J12" s="85"/>
      <c r="K12" s="85"/>
      <c r="L12" s="85"/>
      <c r="M12" s="85"/>
      <c r="N12" s="85"/>
      <c r="O12" s="85"/>
      <c r="P12" s="85"/>
      <c r="Q12" s="85"/>
    </row>
    <row r="13" spans="1:17" s="5" customFormat="1" ht="29.25" customHeight="1">
      <c r="A13" s="85"/>
      <c r="B13" s="85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12.75">
      <c r="A14" s="4" t="s">
        <v>10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11</v>
      </c>
      <c r="B15" s="8">
        <v>10000000</v>
      </c>
      <c r="C15" s="24">
        <f>C16+C19+C21+C25</f>
        <v>34135.700000000004</v>
      </c>
      <c r="D15" s="24">
        <f>D29</f>
        <v>50</v>
      </c>
      <c r="E15" s="24">
        <f>C15+D15</f>
        <v>34185.700000000004</v>
      </c>
      <c r="F15" s="24">
        <f>F16+F19+F21+F25</f>
        <v>30647.965</v>
      </c>
      <c r="G15" s="24">
        <f>G29</f>
        <v>217.5</v>
      </c>
      <c r="H15" s="24">
        <f>F15+G15</f>
        <v>30865.465</v>
      </c>
      <c r="I15" s="24">
        <f>I16+I19+I21+I25</f>
        <v>34068.979999999996</v>
      </c>
      <c r="J15" s="24">
        <f>J29</f>
        <v>355.34</v>
      </c>
      <c r="K15" s="24">
        <f>I15+J15</f>
        <v>34424.31999999999</v>
      </c>
      <c r="L15" s="24">
        <f>I15/C15*100</f>
        <v>99.80454480206936</v>
      </c>
      <c r="M15" s="24">
        <f>J15/D15*100</f>
        <v>710.68</v>
      </c>
      <c r="N15" s="24">
        <f>K15/E15*100</f>
        <v>100.69801115671169</v>
      </c>
      <c r="O15" s="24">
        <f>I15/F15*100</f>
        <v>111.16229087314605</v>
      </c>
      <c r="P15" s="24">
        <f>J15/G15*100</f>
        <v>163.37471264367815</v>
      </c>
      <c r="Q15" s="24">
        <f>K15/H15*100</f>
        <v>111.53021670012097</v>
      </c>
    </row>
    <row r="16" spans="1:17" s="19" customFormat="1" ht="27">
      <c r="A16" s="17" t="s">
        <v>12</v>
      </c>
      <c r="B16" s="18">
        <v>11000000</v>
      </c>
      <c r="C16" s="20">
        <f>C17+C18</f>
        <v>23331.4</v>
      </c>
      <c r="D16" s="20"/>
      <c r="E16" s="20">
        <f aca="true" t="shared" si="0" ref="E16:K16">E17+E18</f>
        <v>23331.4</v>
      </c>
      <c r="F16" s="20">
        <f t="shared" si="0"/>
        <v>21238.45</v>
      </c>
      <c r="G16" s="20"/>
      <c r="H16" s="20">
        <f t="shared" si="0"/>
        <v>21238.45</v>
      </c>
      <c r="I16" s="20">
        <f t="shared" si="0"/>
        <v>23622.289999999997</v>
      </c>
      <c r="J16" s="20"/>
      <c r="K16" s="20">
        <f t="shared" si="0"/>
        <v>23622.289999999997</v>
      </c>
      <c r="L16" s="24">
        <f aca="true" t="shared" si="1" ref="L16:L77">I16/C16*100</f>
        <v>101.24677473276355</v>
      </c>
      <c r="M16" s="24"/>
      <c r="N16" s="24">
        <f aca="true" t="shared" si="2" ref="N16:N77">K16/E16*100</f>
        <v>101.24677473276355</v>
      </c>
      <c r="O16" s="24">
        <f aca="true" t="shared" si="3" ref="O16:O77">I16/F16*100</f>
        <v>111.2241712554353</v>
      </c>
      <c r="P16" s="24"/>
      <c r="Q16" s="24">
        <f aca="true" t="shared" si="4" ref="Q16:Q77">K16/H16*100</f>
        <v>111.2241712554353</v>
      </c>
    </row>
    <row r="17" spans="1:17" s="5" customFormat="1" ht="13.5">
      <c r="A17" s="15" t="s">
        <v>38</v>
      </c>
      <c r="B17" s="10">
        <v>11010000</v>
      </c>
      <c r="C17" s="25">
        <v>23331.4</v>
      </c>
      <c r="D17" s="25"/>
      <c r="E17" s="25">
        <f>C17+D17</f>
        <v>23331.4</v>
      </c>
      <c r="F17" s="69">
        <v>21238.45</v>
      </c>
      <c r="G17" s="25"/>
      <c r="H17" s="25">
        <f>F17+G17</f>
        <v>21238.45</v>
      </c>
      <c r="I17" s="25">
        <v>23621.6</v>
      </c>
      <c r="J17" s="25"/>
      <c r="K17" s="25">
        <f>I17+J17</f>
        <v>23621.6</v>
      </c>
      <c r="L17" s="25">
        <f t="shared" si="1"/>
        <v>101.24381734486569</v>
      </c>
      <c r="M17" s="25"/>
      <c r="N17" s="25">
        <f t="shared" si="2"/>
        <v>101.24381734486569</v>
      </c>
      <c r="O17" s="25">
        <f t="shared" si="3"/>
        <v>111.22092243078</v>
      </c>
      <c r="P17" s="25"/>
      <c r="Q17" s="25">
        <f t="shared" si="4"/>
        <v>111.22092243078</v>
      </c>
    </row>
    <row r="18" spans="1:17" s="5" customFormat="1" ht="12.75">
      <c r="A18" s="47" t="s">
        <v>42</v>
      </c>
      <c r="B18" s="48">
        <v>11020000</v>
      </c>
      <c r="C18" s="25"/>
      <c r="D18" s="25"/>
      <c r="E18" s="25">
        <f>C18+D18</f>
        <v>0</v>
      </c>
      <c r="F18" s="25"/>
      <c r="G18" s="25"/>
      <c r="H18" s="25">
        <f>F18+G18</f>
        <v>0</v>
      </c>
      <c r="I18" s="25">
        <v>0.69</v>
      </c>
      <c r="J18" s="25"/>
      <c r="K18" s="25">
        <f>I18+J18</f>
        <v>0.69</v>
      </c>
      <c r="L18" s="25"/>
      <c r="M18" s="25"/>
      <c r="N18" s="25"/>
      <c r="O18" s="25"/>
      <c r="P18" s="25"/>
      <c r="Q18" s="25"/>
    </row>
    <row r="19" spans="1:17" s="19" customFormat="1" ht="13.5">
      <c r="A19" s="54" t="s">
        <v>52</v>
      </c>
      <c r="B19" s="52">
        <v>13000000</v>
      </c>
      <c r="C19" s="20">
        <f>C20</f>
        <v>51.9</v>
      </c>
      <c r="D19" s="20"/>
      <c r="E19" s="20">
        <f aca="true" t="shared" si="5" ref="E19:E30">C19+D19</f>
        <v>51.9</v>
      </c>
      <c r="F19" s="20">
        <f>F20</f>
        <v>38.925</v>
      </c>
      <c r="G19" s="20"/>
      <c r="H19" s="20">
        <f aca="true" t="shared" si="6" ref="H19:H30">F19+G19</f>
        <v>38.925</v>
      </c>
      <c r="I19" s="20">
        <f>I20</f>
        <v>26.43</v>
      </c>
      <c r="J19" s="20"/>
      <c r="K19" s="20">
        <f aca="true" t="shared" si="7" ref="K19:K30">I19+J19</f>
        <v>26.43</v>
      </c>
      <c r="L19" s="20">
        <f t="shared" si="1"/>
        <v>50.92485549132948</v>
      </c>
      <c r="M19" s="20"/>
      <c r="N19" s="20">
        <f t="shared" si="2"/>
        <v>50.92485549132948</v>
      </c>
      <c r="O19" s="20">
        <f t="shared" si="3"/>
        <v>67.89980732177264</v>
      </c>
      <c r="P19" s="20"/>
      <c r="Q19" s="20">
        <f t="shared" si="4"/>
        <v>67.89980732177264</v>
      </c>
    </row>
    <row r="20" spans="1:17" s="5" customFormat="1" ht="13.5">
      <c r="A20" s="55" t="s">
        <v>53</v>
      </c>
      <c r="B20" s="48">
        <v>13030000</v>
      </c>
      <c r="C20" s="25">
        <v>51.9</v>
      </c>
      <c r="D20" s="25"/>
      <c r="E20" s="25">
        <f t="shared" si="5"/>
        <v>51.9</v>
      </c>
      <c r="F20" s="70">
        <v>38.925</v>
      </c>
      <c r="G20" s="25"/>
      <c r="H20" s="25">
        <f t="shared" si="6"/>
        <v>38.925</v>
      </c>
      <c r="I20" s="25">
        <v>26.43</v>
      </c>
      <c r="J20" s="25"/>
      <c r="K20" s="25">
        <f t="shared" si="7"/>
        <v>26.43</v>
      </c>
      <c r="L20" s="25">
        <f t="shared" si="1"/>
        <v>50.92485549132948</v>
      </c>
      <c r="M20" s="25"/>
      <c r="N20" s="25">
        <f t="shared" si="2"/>
        <v>50.92485549132948</v>
      </c>
      <c r="O20" s="25">
        <f t="shared" si="3"/>
        <v>67.89980732177264</v>
      </c>
      <c r="P20" s="25"/>
      <c r="Q20" s="25">
        <f t="shared" si="4"/>
        <v>67.89980732177264</v>
      </c>
    </row>
    <row r="21" spans="1:17" s="19" customFormat="1" ht="13.5">
      <c r="A21" s="54" t="s">
        <v>54</v>
      </c>
      <c r="B21" s="52">
        <v>14000000</v>
      </c>
      <c r="C21" s="20">
        <f>C22+C23+C24</f>
        <v>1992</v>
      </c>
      <c r="D21" s="20"/>
      <c r="E21" s="20">
        <f t="shared" si="5"/>
        <v>1992</v>
      </c>
      <c r="F21" s="20">
        <f>F22+F23+F24</f>
        <v>2694</v>
      </c>
      <c r="G21" s="20"/>
      <c r="H21" s="20">
        <f t="shared" si="6"/>
        <v>2694</v>
      </c>
      <c r="I21" s="20">
        <f>I22+I23+I24</f>
        <v>3675.5099999999998</v>
      </c>
      <c r="J21" s="20"/>
      <c r="K21" s="20">
        <f t="shared" si="7"/>
        <v>3675.5099999999998</v>
      </c>
      <c r="L21" s="20">
        <f t="shared" si="1"/>
        <v>184.51355421686745</v>
      </c>
      <c r="M21" s="20"/>
      <c r="N21" s="20">
        <f t="shared" si="2"/>
        <v>184.51355421686745</v>
      </c>
      <c r="O21" s="20">
        <f t="shared" si="3"/>
        <v>136.43318485523383</v>
      </c>
      <c r="P21" s="20"/>
      <c r="Q21" s="20">
        <f t="shared" si="4"/>
        <v>136.43318485523383</v>
      </c>
    </row>
    <row r="22" spans="1:17" s="5" customFormat="1" ht="20.25" customHeight="1">
      <c r="A22" s="56" t="s">
        <v>55</v>
      </c>
      <c r="B22" s="48">
        <v>14020000</v>
      </c>
      <c r="C22" s="25">
        <v>300</v>
      </c>
      <c r="D22" s="25"/>
      <c r="E22" s="25">
        <f t="shared" si="5"/>
        <v>300</v>
      </c>
      <c r="F22" s="71">
        <v>525</v>
      </c>
      <c r="G22" s="25"/>
      <c r="H22" s="25">
        <f t="shared" si="6"/>
        <v>525</v>
      </c>
      <c r="I22" s="25">
        <v>719.27</v>
      </c>
      <c r="J22" s="25"/>
      <c r="K22" s="25">
        <f t="shared" si="7"/>
        <v>719.27</v>
      </c>
      <c r="L22" s="25">
        <f t="shared" si="1"/>
        <v>239.75666666666666</v>
      </c>
      <c r="M22" s="25"/>
      <c r="N22" s="25">
        <f t="shared" si="2"/>
        <v>239.75666666666666</v>
      </c>
      <c r="O22" s="25">
        <f t="shared" si="3"/>
        <v>137.00380952380954</v>
      </c>
      <c r="P22" s="25"/>
      <c r="Q22" s="25">
        <f t="shared" si="4"/>
        <v>137.00380952380954</v>
      </c>
    </row>
    <row r="23" spans="1:17" s="5" customFormat="1" ht="27.75" customHeight="1">
      <c r="A23" s="56" t="s">
        <v>56</v>
      </c>
      <c r="B23" s="48">
        <v>14030000</v>
      </c>
      <c r="C23" s="25">
        <v>1500</v>
      </c>
      <c r="D23" s="25"/>
      <c r="E23" s="25">
        <f t="shared" si="5"/>
        <v>1500</v>
      </c>
      <c r="F23" s="72">
        <v>2025</v>
      </c>
      <c r="G23" s="25"/>
      <c r="H23" s="25">
        <f t="shared" si="6"/>
        <v>2025</v>
      </c>
      <c r="I23" s="25">
        <v>2860.39</v>
      </c>
      <c r="J23" s="25"/>
      <c r="K23" s="25">
        <f t="shared" si="7"/>
        <v>2860.39</v>
      </c>
      <c r="L23" s="25">
        <f t="shared" si="1"/>
        <v>190.69266666666667</v>
      </c>
      <c r="M23" s="25"/>
      <c r="N23" s="25">
        <f t="shared" si="2"/>
        <v>190.69266666666667</v>
      </c>
      <c r="O23" s="25">
        <f t="shared" si="3"/>
        <v>141.2538271604938</v>
      </c>
      <c r="P23" s="25"/>
      <c r="Q23" s="25">
        <f t="shared" si="4"/>
        <v>141.2538271604938</v>
      </c>
    </row>
    <row r="24" spans="1:17" s="5" customFormat="1" ht="27">
      <c r="A24" s="56" t="s">
        <v>57</v>
      </c>
      <c r="B24" s="48">
        <v>14040000</v>
      </c>
      <c r="C24" s="25">
        <v>192</v>
      </c>
      <c r="D24" s="25"/>
      <c r="E24" s="25">
        <f t="shared" si="5"/>
        <v>192</v>
      </c>
      <c r="F24" s="73">
        <v>144</v>
      </c>
      <c r="G24" s="25"/>
      <c r="H24" s="25">
        <f t="shared" si="6"/>
        <v>144</v>
      </c>
      <c r="I24" s="25">
        <v>95.85</v>
      </c>
      <c r="J24" s="25"/>
      <c r="K24" s="25">
        <f t="shared" si="7"/>
        <v>95.85</v>
      </c>
      <c r="L24" s="25">
        <f t="shared" si="1"/>
        <v>49.921875</v>
      </c>
      <c r="M24" s="25"/>
      <c r="N24" s="25">
        <f t="shared" si="2"/>
        <v>49.921875</v>
      </c>
      <c r="O24" s="25">
        <f t="shared" si="3"/>
        <v>66.56249999999999</v>
      </c>
      <c r="P24" s="25"/>
      <c r="Q24" s="25">
        <f t="shared" si="4"/>
        <v>66.56249999999999</v>
      </c>
    </row>
    <row r="25" spans="1:17" s="19" customFormat="1" ht="13.5">
      <c r="A25" s="54" t="s">
        <v>58</v>
      </c>
      <c r="B25" s="52">
        <v>1800000</v>
      </c>
      <c r="C25" s="53">
        <f>C26+C27+C28</f>
        <v>8760.4</v>
      </c>
      <c r="D25" s="20"/>
      <c r="E25" s="20">
        <f t="shared" si="5"/>
        <v>8760.4</v>
      </c>
      <c r="F25" s="64">
        <f>F26+F27+F28</f>
        <v>6676.59</v>
      </c>
      <c r="G25" s="20"/>
      <c r="H25" s="20">
        <f t="shared" si="6"/>
        <v>6676.59</v>
      </c>
      <c r="I25" s="64">
        <f>I26+I27+I28</f>
        <v>6744.75</v>
      </c>
      <c r="J25" s="20"/>
      <c r="K25" s="20">
        <f t="shared" si="7"/>
        <v>6744.75</v>
      </c>
      <c r="L25" s="20">
        <f t="shared" si="1"/>
        <v>76.99134742705813</v>
      </c>
      <c r="M25" s="20"/>
      <c r="N25" s="20">
        <f t="shared" si="2"/>
        <v>76.99134742705813</v>
      </c>
      <c r="O25" s="20">
        <f t="shared" si="3"/>
        <v>101.02088041949557</v>
      </c>
      <c r="P25" s="20"/>
      <c r="Q25" s="20">
        <f t="shared" si="4"/>
        <v>101.02088041949557</v>
      </c>
    </row>
    <row r="26" spans="1:17" s="5" customFormat="1" ht="13.5">
      <c r="A26" s="55" t="s">
        <v>59</v>
      </c>
      <c r="B26" s="48">
        <v>18010000</v>
      </c>
      <c r="C26" s="25">
        <v>4633.4</v>
      </c>
      <c r="D26" s="25"/>
      <c r="E26" s="25">
        <f t="shared" si="5"/>
        <v>4633.4</v>
      </c>
      <c r="F26" s="74">
        <v>3482.67</v>
      </c>
      <c r="G26" s="25"/>
      <c r="H26" s="25">
        <f t="shared" si="6"/>
        <v>3482.67</v>
      </c>
      <c r="I26" s="25">
        <v>3779.6</v>
      </c>
      <c r="J26" s="25"/>
      <c r="K26" s="25">
        <f t="shared" si="7"/>
        <v>3779.6</v>
      </c>
      <c r="L26" s="25">
        <f t="shared" si="1"/>
        <v>81.57292700824449</v>
      </c>
      <c r="M26" s="25"/>
      <c r="N26" s="25">
        <f t="shared" si="2"/>
        <v>81.57292700824449</v>
      </c>
      <c r="O26" s="25">
        <f t="shared" si="3"/>
        <v>108.52592981821418</v>
      </c>
      <c r="P26" s="25"/>
      <c r="Q26" s="25">
        <f t="shared" si="4"/>
        <v>108.52592981821418</v>
      </c>
    </row>
    <row r="27" spans="1:17" s="5" customFormat="1" ht="13.5">
      <c r="A27" s="55" t="s">
        <v>60</v>
      </c>
      <c r="B27" s="48">
        <v>18030000</v>
      </c>
      <c r="C27" s="25">
        <v>1.3</v>
      </c>
      <c r="D27" s="25"/>
      <c r="E27" s="25">
        <f t="shared" si="5"/>
        <v>1.3</v>
      </c>
      <c r="F27" s="75">
        <v>1</v>
      </c>
      <c r="G27" s="25"/>
      <c r="H27" s="25">
        <f t="shared" si="6"/>
        <v>1</v>
      </c>
      <c r="I27" s="25">
        <v>0.31</v>
      </c>
      <c r="J27" s="25"/>
      <c r="K27" s="25">
        <f t="shared" si="7"/>
        <v>0.31</v>
      </c>
      <c r="L27" s="25">
        <f t="shared" si="1"/>
        <v>23.846153846153843</v>
      </c>
      <c r="M27" s="25"/>
      <c r="N27" s="25">
        <f t="shared" si="2"/>
        <v>23.846153846153843</v>
      </c>
      <c r="O27" s="25">
        <f t="shared" si="3"/>
        <v>31</v>
      </c>
      <c r="P27" s="25"/>
      <c r="Q27" s="25">
        <f t="shared" si="4"/>
        <v>31</v>
      </c>
    </row>
    <row r="28" spans="1:17" s="5" customFormat="1" ht="13.5">
      <c r="A28" s="55" t="s">
        <v>61</v>
      </c>
      <c r="B28" s="48">
        <v>18050000</v>
      </c>
      <c r="C28" s="25">
        <v>4125.7</v>
      </c>
      <c r="D28" s="25"/>
      <c r="E28" s="25">
        <f t="shared" si="5"/>
        <v>4125.7</v>
      </c>
      <c r="F28" s="76">
        <v>3192.92</v>
      </c>
      <c r="G28" s="25"/>
      <c r="H28" s="25">
        <f t="shared" si="6"/>
        <v>3192.92</v>
      </c>
      <c r="I28" s="25">
        <v>2964.84</v>
      </c>
      <c r="J28" s="25"/>
      <c r="K28" s="25">
        <f t="shared" si="7"/>
        <v>2964.84</v>
      </c>
      <c r="L28" s="25">
        <f t="shared" si="1"/>
        <v>71.86271420607413</v>
      </c>
      <c r="M28" s="25"/>
      <c r="N28" s="25">
        <f t="shared" si="2"/>
        <v>71.86271420607413</v>
      </c>
      <c r="O28" s="25">
        <f t="shared" si="3"/>
        <v>92.85669543865804</v>
      </c>
      <c r="P28" s="25"/>
      <c r="Q28" s="25">
        <f t="shared" si="4"/>
        <v>92.85669543865804</v>
      </c>
    </row>
    <row r="29" spans="1:17" s="19" customFormat="1" ht="13.5">
      <c r="A29" s="51" t="s">
        <v>67</v>
      </c>
      <c r="B29" s="52">
        <v>19000000</v>
      </c>
      <c r="C29" s="20"/>
      <c r="D29" s="20">
        <f>D30</f>
        <v>50</v>
      </c>
      <c r="E29" s="20">
        <f t="shared" si="5"/>
        <v>50</v>
      </c>
      <c r="F29" s="62"/>
      <c r="G29" s="20">
        <f>G30</f>
        <v>217.5</v>
      </c>
      <c r="H29" s="20">
        <f t="shared" si="6"/>
        <v>217.5</v>
      </c>
      <c r="I29" s="62"/>
      <c r="J29" s="20">
        <f>J30</f>
        <v>355.34</v>
      </c>
      <c r="K29" s="20">
        <f>K30</f>
        <v>355.34</v>
      </c>
      <c r="L29" s="20"/>
      <c r="M29" s="20">
        <f>J29/D29*100</f>
        <v>710.68</v>
      </c>
      <c r="N29" s="20">
        <f t="shared" si="2"/>
        <v>710.68</v>
      </c>
      <c r="O29" s="20"/>
      <c r="P29" s="20">
        <f>J29/G29*100</f>
        <v>163.37471264367815</v>
      </c>
      <c r="Q29" s="20">
        <f t="shared" si="4"/>
        <v>163.37471264367815</v>
      </c>
    </row>
    <row r="30" spans="1:17" s="5" customFormat="1" ht="13.5">
      <c r="A30" s="59" t="s">
        <v>68</v>
      </c>
      <c r="B30" s="48">
        <v>19010000</v>
      </c>
      <c r="C30" s="25"/>
      <c r="D30" s="25">
        <v>50</v>
      </c>
      <c r="E30" s="25">
        <f t="shared" si="5"/>
        <v>50</v>
      </c>
      <c r="F30" s="38"/>
      <c r="G30" s="25">
        <v>217.5</v>
      </c>
      <c r="H30" s="25">
        <f t="shared" si="6"/>
        <v>217.5</v>
      </c>
      <c r="I30" s="38"/>
      <c r="J30" s="25">
        <v>355.34</v>
      </c>
      <c r="K30" s="25">
        <f t="shared" si="7"/>
        <v>355.34</v>
      </c>
      <c r="L30" s="24"/>
      <c r="M30" s="25">
        <f>J30/D30*100</f>
        <v>710.68</v>
      </c>
      <c r="N30" s="25">
        <f t="shared" si="2"/>
        <v>710.68</v>
      </c>
      <c r="O30" s="25"/>
      <c r="P30" s="25">
        <f>J30/G30*100</f>
        <v>163.37471264367815</v>
      </c>
      <c r="Q30" s="25">
        <f t="shared" si="4"/>
        <v>163.37471264367815</v>
      </c>
    </row>
    <row r="31" spans="1:17" s="9" customFormat="1" ht="12.75">
      <c r="A31" s="8" t="s">
        <v>13</v>
      </c>
      <c r="B31" s="8">
        <v>20000000</v>
      </c>
      <c r="C31" s="24">
        <f>C32+C35+C41+C44+C46</f>
        <v>74.4</v>
      </c>
      <c r="D31" s="24">
        <f>D47</f>
        <v>50</v>
      </c>
      <c r="E31" s="24">
        <f>C31+D31</f>
        <v>124.4</v>
      </c>
      <c r="F31" s="24">
        <f>F32+F35+F41+F44+F46</f>
        <v>75.69</v>
      </c>
      <c r="G31" s="24">
        <f>G47+G44</f>
        <v>162.89000000000001</v>
      </c>
      <c r="H31" s="24">
        <f>F31+G31</f>
        <v>238.58</v>
      </c>
      <c r="I31" s="24">
        <f>I32+I35+I41+I44+I46</f>
        <v>162.34</v>
      </c>
      <c r="J31" s="24">
        <f>J47+J44</f>
        <v>233.79000000000002</v>
      </c>
      <c r="K31" s="24">
        <f>I31+J31</f>
        <v>396.13</v>
      </c>
      <c r="L31" s="24">
        <f t="shared" si="1"/>
        <v>218.19892473118276</v>
      </c>
      <c r="M31" s="24">
        <f>J31/D31*100</f>
        <v>467.58000000000004</v>
      </c>
      <c r="N31" s="24">
        <f t="shared" si="2"/>
        <v>318.43247588424435</v>
      </c>
      <c r="O31" s="24">
        <f t="shared" si="3"/>
        <v>214.48011626370723</v>
      </c>
      <c r="P31" s="24">
        <f>J31/G31*100</f>
        <v>143.5263060961385</v>
      </c>
      <c r="Q31" s="24">
        <f t="shared" si="4"/>
        <v>166.03654958504484</v>
      </c>
    </row>
    <row r="32" spans="1:17" s="19" customFormat="1" ht="13.5">
      <c r="A32" s="17" t="s">
        <v>14</v>
      </c>
      <c r="B32" s="18">
        <v>21000000</v>
      </c>
      <c r="C32" s="20">
        <f>C33+C34</f>
        <v>0</v>
      </c>
      <c r="D32" s="20">
        <f>D33+D34</f>
        <v>0</v>
      </c>
      <c r="E32" s="20">
        <f>C32+D32</f>
        <v>0</v>
      </c>
      <c r="F32" s="20">
        <f>F34</f>
        <v>10</v>
      </c>
      <c r="G32" s="20">
        <f>G33+G34</f>
        <v>0</v>
      </c>
      <c r="H32" s="20">
        <f>F32+G32</f>
        <v>10</v>
      </c>
      <c r="I32" s="20">
        <f>I33+I34</f>
        <v>17.33</v>
      </c>
      <c r="J32" s="20">
        <f>J33+J34</f>
        <v>0</v>
      </c>
      <c r="K32" s="20">
        <f>I32+J32</f>
        <v>17.33</v>
      </c>
      <c r="L32" s="24"/>
      <c r="M32" s="24"/>
      <c r="N32" s="20"/>
      <c r="O32" s="24"/>
      <c r="P32" s="24"/>
      <c r="Q32" s="20"/>
    </row>
    <row r="33" spans="1:17" s="19" customFormat="1" ht="13.5">
      <c r="A33" s="77" t="s">
        <v>80</v>
      </c>
      <c r="B33" s="10">
        <v>21050000</v>
      </c>
      <c r="C33" s="20"/>
      <c r="D33" s="20"/>
      <c r="E33" s="25">
        <f>C33+D33</f>
        <v>0</v>
      </c>
      <c r="F33" s="62"/>
      <c r="G33" s="20"/>
      <c r="H33" s="25">
        <f>F33+G33</f>
        <v>0</v>
      </c>
      <c r="I33" s="25">
        <v>0.56</v>
      </c>
      <c r="J33" s="25"/>
      <c r="K33" s="25">
        <f>I33+J33</f>
        <v>0.56</v>
      </c>
      <c r="L33" s="24"/>
      <c r="M33" s="24"/>
      <c r="N33" s="20"/>
      <c r="O33" s="24"/>
      <c r="P33" s="24"/>
      <c r="Q33" s="20"/>
    </row>
    <row r="34" spans="1:17" s="9" customFormat="1" ht="13.5">
      <c r="A34" s="79" t="s">
        <v>81</v>
      </c>
      <c r="B34" s="10">
        <v>21080000</v>
      </c>
      <c r="C34" s="24"/>
      <c r="D34" s="24"/>
      <c r="E34" s="25">
        <f>C34+D34</f>
        <v>0</v>
      </c>
      <c r="F34" s="78">
        <v>10</v>
      </c>
      <c r="G34" s="25"/>
      <c r="H34" s="25">
        <f>F34+G34</f>
        <v>10</v>
      </c>
      <c r="I34" s="25">
        <v>16.77</v>
      </c>
      <c r="J34" s="24"/>
      <c r="K34" s="25">
        <f>I34+J34</f>
        <v>16.77</v>
      </c>
      <c r="L34" s="24"/>
      <c r="M34" s="24"/>
      <c r="N34" s="20"/>
      <c r="O34" s="24"/>
      <c r="P34" s="24"/>
      <c r="Q34" s="20"/>
    </row>
    <row r="35" spans="1:17" s="9" customFormat="1" ht="27">
      <c r="A35" s="17" t="s">
        <v>24</v>
      </c>
      <c r="B35" s="18">
        <v>22000000</v>
      </c>
      <c r="C35" s="24">
        <f>C36</f>
        <v>61.4</v>
      </c>
      <c r="D35" s="24"/>
      <c r="E35" s="24">
        <f>C35+D35</f>
        <v>61.4</v>
      </c>
      <c r="F35" s="24">
        <f>F36</f>
        <v>55.95</v>
      </c>
      <c r="G35" s="24"/>
      <c r="H35" s="24">
        <f>F35+G35</f>
        <v>55.95</v>
      </c>
      <c r="I35" s="24">
        <f>I36</f>
        <v>128.16</v>
      </c>
      <c r="J35" s="24"/>
      <c r="K35" s="24">
        <f>I35+J35</f>
        <v>128.16</v>
      </c>
      <c r="L35" s="24">
        <f t="shared" si="1"/>
        <v>208.72964169381106</v>
      </c>
      <c r="M35" s="24"/>
      <c r="N35" s="20">
        <f t="shared" si="2"/>
        <v>208.72964169381106</v>
      </c>
      <c r="O35" s="24">
        <f t="shared" si="3"/>
        <v>229.06166219839142</v>
      </c>
      <c r="P35" s="24"/>
      <c r="Q35" s="20">
        <f t="shared" si="4"/>
        <v>229.06166219839142</v>
      </c>
    </row>
    <row r="36" spans="1:17" s="19" customFormat="1" ht="13.5">
      <c r="A36" s="44" t="s">
        <v>39</v>
      </c>
      <c r="B36" s="18">
        <v>22010000</v>
      </c>
      <c r="C36" s="20">
        <f aca="true" t="shared" si="8" ref="C36:H36">C38+C39</f>
        <v>61.4</v>
      </c>
      <c r="D36" s="20">
        <f t="shared" si="8"/>
        <v>0</v>
      </c>
      <c r="E36" s="20">
        <f t="shared" si="8"/>
        <v>61.4</v>
      </c>
      <c r="F36" s="20">
        <f t="shared" si="8"/>
        <v>55.95</v>
      </c>
      <c r="G36" s="20">
        <f t="shared" si="8"/>
        <v>0</v>
      </c>
      <c r="H36" s="20">
        <f t="shared" si="8"/>
        <v>55.95</v>
      </c>
      <c r="I36" s="20">
        <f>I38+I39+I40+I37</f>
        <v>128.16</v>
      </c>
      <c r="J36" s="20">
        <f>J38+J39+J40</f>
        <v>0</v>
      </c>
      <c r="K36" s="20">
        <f>K38+K39+K40</f>
        <v>100.12</v>
      </c>
      <c r="L36" s="24">
        <f t="shared" si="1"/>
        <v>208.72964169381106</v>
      </c>
      <c r="M36" s="24"/>
      <c r="N36" s="24">
        <f t="shared" si="2"/>
        <v>163.06188925081435</v>
      </c>
      <c r="O36" s="24">
        <f t="shared" si="3"/>
        <v>229.06166219839142</v>
      </c>
      <c r="P36" s="24"/>
      <c r="Q36" s="24">
        <f t="shared" si="4"/>
        <v>178.9454870420018</v>
      </c>
    </row>
    <row r="37" spans="1:17" s="11" customFormat="1" ht="13.5">
      <c r="A37" s="83" t="s">
        <v>82</v>
      </c>
      <c r="B37" s="10">
        <v>22010300</v>
      </c>
      <c r="C37" s="26"/>
      <c r="D37" s="26"/>
      <c r="E37" s="26"/>
      <c r="F37" s="26"/>
      <c r="G37" s="26"/>
      <c r="H37" s="26"/>
      <c r="I37" s="25">
        <v>28.04</v>
      </c>
      <c r="J37" s="25"/>
      <c r="K37" s="25">
        <f>K39+K40+K41</f>
        <v>106.93</v>
      </c>
      <c r="L37" s="25"/>
      <c r="M37" s="25"/>
      <c r="N37" s="25"/>
      <c r="O37" s="25"/>
      <c r="P37" s="25"/>
      <c r="Q37" s="25"/>
    </row>
    <row r="38" spans="1:17" s="5" customFormat="1" ht="13.5">
      <c r="A38" s="55" t="s">
        <v>62</v>
      </c>
      <c r="B38" s="10">
        <v>22012500</v>
      </c>
      <c r="C38" s="25">
        <v>11.4</v>
      </c>
      <c r="D38" s="25"/>
      <c r="E38" s="25">
        <f>C38+D38</f>
        <v>11.4</v>
      </c>
      <c r="F38" s="80">
        <v>8.55</v>
      </c>
      <c r="G38" s="25"/>
      <c r="H38" s="25">
        <f aca="true" t="shared" si="9" ref="H38:H49">F38+G38</f>
        <v>8.55</v>
      </c>
      <c r="I38" s="25">
        <v>7.89</v>
      </c>
      <c r="J38" s="25"/>
      <c r="K38" s="25">
        <f aca="true" t="shared" si="10" ref="K38:K49">I38+J38</f>
        <v>7.89</v>
      </c>
      <c r="L38" s="25">
        <f t="shared" si="1"/>
        <v>69.21052631578947</v>
      </c>
      <c r="M38" s="25"/>
      <c r="N38" s="25">
        <f t="shared" si="2"/>
        <v>69.21052631578947</v>
      </c>
      <c r="O38" s="25">
        <f t="shared" si="3"/>
        <v>92.28070175438596</v>
      </c>
      <c r="P38" s="25"/>
      <c r="Q38" s="25">
        <f t="shared" si="4"/>
        <v>92.28070175438596</v>
      </c>
    </row>
    <row r="39" spans="1:17" s="5" customFormat="1" ht="26.25">
      <c r="A39" s="46" t="s">
        <v>40</v>
      </c>
      <c r="B39" s="10">
        <v>22012600</v>
      </c>
      <c r="C39" s="25">
        <v>50</v>
      </c>
      <c r="D39" s="25"/>
      <c r="E39" s="25">
        <f>C39</f>
        <v>50</v>
      </c>
      <c r="F39" s="80">
        <v>47.4</v>
      </c>
      <c r="G39" s="25"/>
      <c r="H39" s="25">
        <f t="shared" si="9"/>
        <v>47.4</v>
      </c>
      <c r="I39" s="25">
        <v>92.23</v>
      </c>
      <c r="J39" s="25"/>
      <c r="K39" s="25">
        <f t="shared" si="10"/>
        <v>92.23</v>
      </c>
      <c r="L39" s="25">
        <f t="shared" si="1"/>
        <v>184.46</v>
      </c>
      <c r="M39" s="25"/>
      <c r="N39" s="25">
        <f t="shared" si="2"/>
        <v>184.46</v>
      </c>
      <c r="O39" s="25">
        <f t="shared" si="3"/>
        <v>194.57805907172997</v>
      </c>
      <c r="P39" s="25"/>
      <c r="Q39" s="25">
        <f t="shared" si="4"/>
        <v>194.57805907172997</v>
      </c>
    </row>
    <row r="40" spans="1:17" s="9" customFormat="1" ht="12.75" hidden="1">
      <c r="A40" s="46" t="s">
        <v>44</v>
      </c>
      <c r="B40" s="10">
        <v>22012900</v>
      </c>
      <c r="C40" s="25"/>
      <c r="D40" s="24"/>
      <c r="E40" s="25">
        <f aca="true" t="shared" si="11" ref="E40:E49">C40+D40</f>
        <v>0</v>
      </c>
      <c r="F40" s="25"/>
      <c r="G40" s="25"/>
      <c r="H40" s="25">
        <f t="shared" si="9"/>
        <v>0</v>
      </c>
      <c r="I40" s="25"/>
      <c r="J40" s="24"/>
      <c r="K40" s="25">
        <f t="shared" si="10"/>
        <v>0</v>
      </c>
      <c r="L40" s="24"/>
      <c r="M40" s="24"/>
      <c r="N40" s="24"/>
      <c r="O40" s="24"/>
      <c r="P40" s="24"/>
      <c r="Q40" s="24"/>
    </row>
    <row r="41" spans="1:17" s="19" customFormat="1" ht="27">
      <c r="A41" s="57" t="s">
        <v>63</v>
      </c>
      <c r="B41" s="19">
        <v>22080000</v>
      </c>
      <c r="C41" s="20">
        <f>C42+C43</f>
        <v>11.3</v>
      </c>
      <c r="D41" s="20">
        <f>D42+D43</f>
        <v>0</v>
      </c>
      <c r="E41" s="20">
        <f t="shared" si="11"/>
        <v>11.3</v>
      </c>
      <c r="F41" s="20">
        <f>F42+F43</f>
        <v>8.47</v>
      </c>
      <c r="G41" s="20">
        <f>G42+G43</f>
        <v>0</v>
      </c>
      <c r="H41" s="20">
        <f t="shared" si="9"/>
        <v>8.47</v>
      </c>
      <c r="I41" s="20">
        <f>I42+I43</f>
        <v>14.7</v>
      </c>
      <c r="J41" s="20">
        <f>J42+J43</f>
        <v>0</v>
      </c>
      <c r="K41" s="20">
        <f t="shared" si="10"/>
        <v>14.7</v>
      </c>
      <c r="L41" s="20">
        <f t="shared" si="1"/>
        <v>130.08849557522123</v>
      </c>
      <c r="M41" s="20"/>
      <c r="N41" s="20">
        <f t="shared" si="2"/>
        <v>130.08849557522123</v>
      </c>
      <c r="O41" s="20">
        <f t="shared" si="3"/>
        <v>173.55371900826444</v>
      </c>
      <c r="P41" s="24"/>
      <c r="Q41" s="20">
        <f t="shared" si="4"/>
        <v>173.55371900826444</v>
      </c>
    </row>
    <row r="42" spans="1:17" s="5" customFormat="1" ht="26.25" hidden="1">
      <c r="A42" s="15" t="s">
        <v>25</v>
      </c>
      <c r="B42" s="10">
        <v>22010300</v>
      </c>
      <c r="C42" s="25"/>
      <c r="D42" s="25"/>
      <c r="E42" s="25">
        <f t="shared" si="11"/>
        <v>0</v>
      </c>
      <c r="F42" s="25"/>
      <c r="G42" s="25"/>
      <c r="H42" s="25">
        <f t="shared" si="9"/>
        <v>0</v>
      </c>
      <c r="I42" s="25"/>
      <c r="J42" s="25"/>
      <c r="K42" s="25">
        <f t="shared" si="10"/>
        <v>0</v>
      </c>
      <c r="L42" s="24" t="e">
        <f t="shared" si="1"/>
        <v>#DIV/0!</v>
      </c>
      <c r="M42" s="24" t="e">
        <f>J42/D42*100</f>
        <v>#DIV/0!</v>
      </c>
      <c r="N42" s="24" t="e">
        <f t="shared" si="2"/>
        <v>#DIV/0!</v>
      </c>
      <c r="O42" s="24" t="e">
        <f t="shared" si="3"/>
        <v>#DIV/0!</v>
      </c>
      <c r="P42" s="24"/>
      <c r="Q42" s="24" t="e">
        <f t="shared" si="4"/>
        <v>#DIV/0!</v>
      </c>
    </row>
    <row r="43" spans="1:17" s="9" customFormat="1" ht="29.25" customHeight="1">
      <c r="A43" s="15" t="s">
        <v>26</v>
      </c>
      <c r="B43" s="10">
        <v>22080400</v>
      </c>
      <c r="C43" s="25">
        <v>11.3</v>
      </c>
      <c r="D43" s="24"/>
      <c r="E43" s="25">
        <f t="shared" si="11"/>
        <v>11.3</v>
      </c>
      <c r="F43" s="81">
        <v>8.47</v>
      </c>
      <c r="G43" s="24"/>
      <c r="H43" s="25">
        <f t="shared" si="9"/>
        <v>8.47</v>
      </c>
      <c r="I43" s="25">
        <v>14.7</v>
      </c>
      <c r="J43" s="25"/>
      <c r="K43" s="25">
        <f t="shared" si="10"/>
        <v>14.7</v>
      </c>
      <c r="L43" s="25">
        <f t="shared" si="1"/>
        <v>130.08849557522123</v>
      </c>
      <c r="M43" s="25"/>
      <c r="N43" s="25">
        <f t="shared" si="2"/>
        <v>130.08849557522123</v>
      </c>
      <c r="O43" s="25">
        <f t="shared" si="3"/>
        <v>173.55371900826444</v>
      </c>
      <c r="P43" s="25"/>
      <c r="Q43" s="25">
        <f t="shared" si="4"/>
        <v>173.55371900826444</v>
      </c>
    </row>
    <row r="44" spans="1:17" s="19" customFormat="1" ht="13.5">
      <c r="A44" s="17" t="s">
        <v>69</v>
      </c>
      <c r="B44" s="18">
        <v>24060000</v>
      </c>
      <c r="C44" s="20"/>
      <c r="D44" s="20">
        <f>D45</f>
        <v>0</v>
      </c>
      <c r="E44" s="20">
        <f t="shared" si="11"/>
        <v>0</v>
      </c>
      <c r="F44" s="20"/>
      <c r="G44" s="20">
        <f>G45</f>
        <v>4.8</v>
      </c>
      <c r="H44" s="20">
        <f t="shared" si="9"/>
        <v>4.8</v>
      </c>
      <c r="I44" s="20"/>
      <c r="J44" s="20">
        <f>J45</f>
        <v>13.43</v>
      </c>
      <c r="K44" s="20">
        <f t="shared" si="10"/>
        <v>13.43</v>
      </c>
      <c r="L44" s="20"/>
      <c r="M44" s="20"/>
      <c r="N44" s="20"/>
      <c r="O44" s="20"/>
      <c r="P44" s="25">
        <f>J44/G44*100</f>
        <v>279.7916666666667</v>
      </c>
      <c r="Q44" s="25">
        <f t="shared" si="4"/>
        <v>279.7916666666667</v>
      </c>
    </row>
    <row r="45" spans="1:17" s="9" customFormat="1" ht="31.5" customHeight="1">
      <c r="A45" s="56" t="s">
        <v>70</v>
      </c>
      <c r="B45" s="10">
        <v>24062100</v>
      </c>
      <c r="C45" s="25"/>
      <c r="D45" s="24"/>
      <c r="E45" s="25"/>
      <c r="F45" s="25"/>
      <c r="G45" s="25">
        <v>4.8</v>
      </c>
      <c r="H45" s="25">
        <f t="shared" si="9"/>
        <v>4.8</v>
      </c>
      <c r="I45" s="25"/>
      <c r="J45" s="25">
        <v>13.43</v>
      </c>
      <c r="K45" s="25">
        <f t="shared" si="10"/>
        <v>13.43</v>
      </c>
      <c r="L45" s="24"/>
      <c r="M45" s="24"/>
      <c r="N45" s="24"/>
      <c r="O45" s="24"/>
      <c r="P45" s="25">
        <f>J45/G45*100</f>
        <v>279.7916666666667</v>
      </c>
      <c r="Q45" s="25">
        <f t="shared" si="4"/>
        <v>279.7916666666667</v>
      </c>
    </row>
    <row r="46" spans="1:17" s="19" customFormat="1" ht="13.5">
      <c r="A46" s="54" t="s">
        <v>64</v>
      </c>
      <c r="B46" s="18">
        <v>22090000</v>
      </c>
      <c r="C46" s="20">
        <v>1.7</v>
      </c>
      <c r="D46" s="20"/>
      <c r="E46" s="20">
        <f t="shared" si="11"/>
        <v>1.7</v>
      </c>
      <c r="F46" s="82">
        <v>1.27</v>
      </c>
      <c r="G46" s="20"/>
      <c r="H46" s="20">
        <f t="shared" si="9"/>
        <v>1.27</v>
      </c>
      <c r="I46" s="20">
        <v>2.15</v>
      </c>
      <c r="J46" s="20"/>
      <c r="K46" s="20">
        <f t="shared" si="10"/>
        <v>2.15</v>
      </c>
      <c r="L46" s="20">
        <f t="shared" si="1"/>
        <v>126.47058823529412</v>
      </c>
      <c r="M46" s="20"/>
      <c r="N46" s="20">
        <f t="shared" si="2"/>
        <v>126.47058823529412</v>
      </c>
      <c r="O46" s="20">
        <f t="shared" si="3"/>
        <v>169.29133858267716</v>
      </c>
      <c r="P46" s="20"/>
      <c r="Q46" s="20">
        <f t="shared" si="4"/>
        <v>169.29133858267716</v>
      </c>
    </row>
    <row r="47" spans="1:17" s="19" customFormat="1" ht="13.5">
      <c r="A47" s="22" t="s">
        <v>15</v>
      </c>
      <c r="B47" s="18">
        <v>25000000</v>
      </c>
      <c r="C47" s="20">
        <f>C48+C49</f>
        <v>0</v>
      </c>
      <c r="D47" s="20">
        <f>D48+D49</f>
        <v>50</v>
      </c>
      <c r="E47" s="20">
        <f t="shared" si="11"/>
        <v>50</v>
      </c>
      <c r="F47" s="20">
        <f>F48+F49</f>
        <v>0</v>
      </c>
      <c r="G47" s="20">
        <f>G48+G49</f>
        <v>158.09</v>
      </c>
      <c r="H47" s="20">
        <f t="shared" si="9"/>
        <v>158.09</v>
      </c>
      <c r="I47" s="20">
        <f>I48+I49</f>
        <v>0</v>
      </c>
      <c r="J47" s="20">
        <f>J48+J49</f>
        <v>220.36</v>
      </c>
      <c r="K47" s="20">
        <f t="shared" si="10"/>
        <v>220.36</v>
      </c>
      <c r="L47" s="24"/>
      <c r="M47" s="24">
        <f>J47/D47*100</f>
        <v>440.72</v>
      </c>
      <c r="N47" s="24">
        <f t="shared" si="2"/>
        <v>440.72</v>
      </c>
      <c r="O47" s="24"/>
      <c r="P47" s="24">
        <f>J47/G47*100</f>
        <v>139.3889556581694</v>
      </c>
      <c r="Q47" s="24">
        <f t="shared" si="4"/>
        <v>139.3889556581694</v>
      </c>
    </row>
    <row r="48" spans="1:18" s="9" customFormat="1" ht="26.25">
      <c r="A48" s="21" t="s">
        <v>28</v>
      </c>
      <c r="B48" s="10">
        <v>25010000</v>
      </c>
      <c r="C48" s="24"/>
      <c r="D48" s="25">
        <v>50</v>
      </c>
      <c r="E48" s="25">
        <f t="shared" si="11"/>
        <v>50</v>
      </c>
      <c r="F48" s="38"/>
      <c r="G48" s="25">
        <v>158.09</v>
      </c>
      <c r="H48" s="25">
        <f t="shared" si="9"/>
        <v>158.09</v>
      </c>
      <c r="I48" s="24"/>
      <c r="J48" s="25">
        <v>220.21</v>
      </c>
      <c r="K48" s="25">
        <f t="shared" si="10"/>
        <v>220.21</v>
      </c>
      <c r="L48" s="24"/>
      <c r="M48" s="25">
        <f>J48/D48*100</f>
        <v>440.42</v>
      </c>
      <c r="N48" s="25">
        <f t="shared" si="2"/>
        <v>440.42</v>
      </c>
      <c r="O48" s="25"/>
      <c r="P48" s="25">
        <f>J48/G48*100</f>
        <v>139.29407299639448</v>
      </c>
      <c r="Q48" s="25">
        <f t="shared" si="4"/>
        <v>139.29407299639448</v>
      </c>
      <c r="R48" s="5"/>
    </row>
    <row r="49" spans="1:18" s="9" customFormat="1" ht="12.75">
      <c r="A49" s="21" t="s">
        <v>16</v>
      </c>
      <c r="B49" s="10">
        <v>25020000</v>
      </c>
      <c r="C49" s="24"/>
      <c r="D49" s="25"/>
      <c r="E49" s="25">
        <f t="shared" si="11"/>
        <v>0</v>
      </c>
      <c r="F49" s="38"/>
      <c r="G49" s="25"/>
      <c r="H49" s="25">
        <f t="shared" si="9"/>
        <v>0</v>
      </c>
      <c r="I49" s="24"/>
      <c r="J49" s="25">
        <v>0.15</v>
      </c>
      <c r="K49" s="25">
        <f t="shared" si="10"/>
        <v>0.15</v>
      </c>
      <c r="L49" s="24"/>
      <c r="M49" s="24"/>
      <c r="N49" s="24"/>
      <c r="O49" s="24"/>
      <c r="P49" s="24"/>
      <c r="Q49" s="24"/>
      <c r="R49" s="5"/>
    </row>
    <row r="50" spans="1:17" s="61" customFormat="1" ht="15">
      <c r="A50" s="30" t="s">
        <v>29</v>
      </c>
      <c r="B50" s="60"/>
      <c r="C50" s="31">
        <f>C15+C31</f>
        <v>34210.100000000006</v>
      </c>
      <c r="D50" s="31">
        <f aca="true" t="shared" si="12" ref="D50:K50">D15+D31</f>
        <v>100</v>
      </c>
      <c r="E50" s="31">
        <f t="shared" si="12"/>
        <v>34310.100000000006</v>
      </c>
      <c r="F50" s="31">
        <f>F15+F31</f>
        <v>30723.655</v>
      </c>
      <c r="G50" s="31">
        <f t="shared" si="12"/>
        <v>380.39</v>
      </c>
      <c r="H50" s="31">
        <f t="shared" si="12"/>
        <v>31104.045000000002</v>
      </c>
      <c r="I50" s="31">
        <f>I15+I31</f>
        <v>34231.31999999999</v>
      </c>
      <c r="J50" s="31">
        <f t="shared" si="12"/>
        <v>589.13</v>
      </c>
      <c r="K50" s="31">
        <f t="shared" si="12"/>
        <v>34820.44999999999</v>
      </c>
      <c r="L50" s="24">
        <f t="shared" si="1"/>
        <v>100.06202846527776</v>
      </c>
      <c r="M50" s="24">
        <f>J50/D50*100</f>
        <v>589.13</v>
      </c>
      <c r="N50" s="24">
        <f t="shared" si="2"/>
        <v>101.48746287536319</v>
      </c>
      <c r="O50" s="24">
        <f t="shared" si="3"/>
        <v>111.416821989441</v>
      </c>
      <c r="P50" s="24">
        <f>J50/G50*100</f>
        <v>154.87525960198744</v>
      </c>
      <c r="Q50" s="24">
        <f t="shared" si="4"/>
        <v>111.94830125792316</v>
      </c>
    </row>
    <row r="51" spans="1:17" s="28" customFormat="1" ht="13.5">
      <c r="A51" s="29" t="s">
        <v>17</v>
      </c>
      <c r="B51" s="29">
        <v>40000000</v>
      </c>
      <c r="C51" s="27">
        <f>C54+C63</f>
        <v>14443.899999999998</v>
      </c>
      <c r="D51" s="27">
        <f>D52+D54</f>
        <v>0</v>
      </c>
      <c r="E51" s="27">
        <f>E54+E63</f>
        <v>14443.899999999998</v>
      </c>
      <c r="F51" s="27">
        <f>F54+F63+F65</f>
        <v>12831.9</v>
      </c>
      <c r="G51" s="27">
        <f>G54+G63+G65</f>
        <v>150.8</v>
      </c>
      <c r="H51" s="27">
        <f>F51+G51</f>
        <v>12982.699999999999</v>
      </c>
      <c r="I51" s="27">
        <f>I54+I63+I65</f>
        <v>12843.6</v>
      </c>
      <c r="J51" s="27">
        <f>J52+J54+J65</f>
        <v>150.8</v>
      </c>
      <c r="K51" s="27">
        <f>K54+K63</f>
        <v>31563.599999999995</v>
      </c>
      <c r="L51" s="24">
        <f t="shared" si="1"/>
        <v>88.92058239118245</v>
      </c>
      <c r="M51" s="24"/>
      <c r="N51" s="24">
        <f t="shared" si="2"/>
        <v>218.5254674983903</v>
      </c>
      <c r="O51" s="24">
        <f t="shared" si="3"/>
        <v>100.09117901479907</v>
      </c>
      <c r="P51" s="24">
        <f>J51/G51*100</f>
        <v>100</v>
      </c>
      <c r="Q51" s="24">
        <f t="shared" si="4"/>
        <v>243.12046030486724</v>
      </c>
    </row>
    <row r="52" spans="1:17" s="28" customFormat="1" ht="14.25" hidden="1">
      <c r="A52" s="39" t="s">
        <v>37</v>
      </c>
      <c r="B52" s="41">
        <v>41020000</v>
      </c>
      <c r="C52" s="42">
        <f>C53</f>
        <v>0</v>
      </c>
      <c r="D52" s="42">
        <f aca="true" t="shared" si="13" ref="D52:K52">D53</f>
        <v>0</v>
      </c>
      <c r="E52" s="42">
        <f t="shared" si="13"/>
        <v>0</v>
      </c>
      <c r="F52" s="42">
        <f t="shared" si="13"/>
        <v>0</v>
      </c>
      <c r="G52" s="42">
        <f t="shared" si="13"/>
        <v>0</v>
      </c>
      <c r="H52" s="27">
        <f aca="true" t="shared" si="14" ref="H52:H68">F52+G52</f>
        <v>0</v>
      </c>
      <c r="I52" s="42">
        <f t="shared" si="13"/>
        <v>0</v>
      </c>
      <c r="J52" s="42">
        <f t="shared" si="13"/>
        <v>0</v>
      </c>
      <c r="K52" s="42">
        <f t="shared" si="13"/>
        <v>0</v>
      </c>
      <c r="L52" s="24" t="e">
        <f t="shared" si="1"/>
        <v>#DIV/0!</v>
      </c>
      <c r="M52" s="24"/>
      <c r="N52" s="24" t="e">
        <f t="shared" si="2"/>
        <v>#DIV/0!</v>
      </c>
      <c r="O52" s="24" t="e">
        <f t="shared" si="3"/>
        <v>#DIV/0!</v>
      </c>
      <c r="P52" s="24" t="e">
        <f>J52/G52*100</f>
        <v>#DIV/0!</v>
      </c>
      <c r="Q52" s="24" t="e">
        <f t="shared" si="4"/>
        <v>#DIV/0!</v>
      </c>
    </row>
    <row r="53" spans="1:18" s="28" customFormat="1" ht="39" hidden="1">
      <c r="A53" s="45" t="s">
        <v>41</v>
      </c>
      <c r="B53" s="40">
        <v>41020200</v>
      </c>
      <c r="C53" s="43"/>
      <c r="D53" s="43"/>
      <c r="E53" s="43">
        <f>C53+D53</f>
        <v>0</v>
      </c>
      <c r="F53" s="43"/>
      <c r="G53" s="43"/>
      <c r="H53" s="27">
        <f t="shared" si="14"/>
        <v>0</v>
      </c>
      <c r="I53" s="43"/>
      <c r="J53" s="43"/>
      <c r="K53" s="43">
        <f>I53+J53</f>
        <v>0</v>
      </c>
      <c r="L53" s="24" t="e">
        <f t="shared" si="1"/>
        <v>#DIV/0!</v>
      </c>
      <c r="M53" s="24"/>
      <c r="N53" s="24" t="e">
        <f t="shared" si="2"/>
        <v>#DIV/0!</v>
      </c>
      <c r="O53" s="24" t="e">
        <f t="shared" si="3"/>
        <v>#DIV/0!</v>
      </c>
      <c r="P53" s="24" t="e">
        <f>J53/G53*100</f>
        <v>#DIV/0!</v>
      </c>
      <c r="Q53" s="24" t="e">
        <f t="shared" si="4"/>
        <v>#DIV/0!</v>
      </c>
      <c r="R53" s="50"/>
    </row>
    <row r="54" spans="1:17" s="19" customFormat="1" ht="14.25">
      <c r="A54" s="39" t="s">
        <v>18</v>
      </c>
      <c r="B54" s="18">
        <v>41030000</v>
      </c>
      <c r="C54" s="20">
        <f>C57+C58</f>
        <v>11515.199999999999</v>
      </c>
      <c r="D54" s="20">
        <f>SUM(D55:D62)</f>
        <v>0</v>
      </c>
      <c r="E54" s="20">
        <f>SUM(E55:E62)</f>
        <v>11515.199999999999</v>
      </c>
      <c r="F54" s="20">
        <f>F57+F58+F56</f>
        <v>10660.8</v>
      </c>
      <c r="G54" s="20">
        <f>SUM(G55:G64)</f>
        <v>0</v>
      </c>
      <c r="H54" s="27">
        <f t="shared" si="14"/>
        <v>10660.8</v>
      </c>
      <c r="I54" s="20">
        <f>I56+I57+I58</f>
        <v>10660.8</v>
      </c>
      <c r="J54" s="20">
        <f>SUM(J55:J64)</f>
        <v>0</v>
      </c>
      <c r="K54" s="20">
        <f>SUM(K55:K64)</f>
        <v>29586.499999999996</v>
      </c>
      <c r="L54" s="24">
        <f t="shared" si="1"/>
        <v>92.58024176740308</v>
      </c>
      <c r="M54" s="24"/>
      <c r="N54" s="24">
        <f t="shared" si="2"/>
        <v>256.9343129081562</v>
      </c>
      <c r="O54" s="24">
        <f t="shared" si="3"/>
        <v>100</v>
      </c>
      <c r="P54" s="24"/>
      <c r="Q54" s="24">
        <f t="shared" si="4"/>
        <v>277.52607684226325</v>
      </c>
    </row>
    <row r="55" spans="1:17" s="19" customFormat="1" ht="13.5" hidden="1">
      <c r="A55" s="15" t="s">
        <v>36</v>
      </c>
      <c r="B55" s="10">
        <v>41030400</v>
      </c>
      <c r="C55" s="25"/>
      <c r="D55" s="25"/>
      <c r="E55" s="25">
        <v>0</v>
      </c>
      <c r="F55" s="25"/>
      <c r="G55" s="25"/>
      <c r="H55" s="27">
        <f t="shared" si="14"/>
        <v>0</v>
      </c>
      <c r="I55" s="20"/>
      <c r="J55" s="25"/>
      <c r="K55" s="20">
        <f>SUM(K56:K65)</f>
        <v>14971.5</v>
      </c>
      <c r="L55" s="24" t="e">
        <f t="shared" si="1"/>
        <v>#DIV/0!</v>
      </c>
      <c r="M55" s="24"/>
      <c r="N55" s="24" t="e">
        <f t="shared" si="2"/>
        <v>#DIV/0!</v>
      </c>
      <c r="O55" s="24" t="e">
        <f t="shared" si="3"/>
        <v>#DIV/0!</v>
      </c>
      <c r="P55" s="24" t="e">
        <f>J55/G55*100</f>
        <v>#DIV/0!</v>
      </c>
      <c r="Q55" s="24" t="e">
        <f t="shared" si="4"/>
        <v>#DIV/0!</v>
      </c>
    </row>
    <row r="56" spans="1:17" s="19" customFormat="1" ht="24">
      <c r="A56" s="65" t="s">
        <v>73</v>
      </c>
      <c r="B56" s="10">
        <v>41033200</v>
      </c>
      <c r="C56" s="25"/>
      <c r="D56" s="25"/>
      <c r="E56" s="25"/>
      <c r="F56" s="84">
        <v>1463</v>
      </c>
      <c r="G56" s="25"/>
      <c r="H56" s="43">
        <f t="shared" si="14"/>
        <v>1463</v>
      </c>
      <c r="I56" s="84">
        <v>1463</v>
      </c>
      <c r="J56" s="25"/>
      <c r="K56" s="25">
        <f aca="true" t="shared" si="15" ref="K56:K63">I56+J56</f>
        <v>1463</v>
      </c>
      <c r="L56" s="24"/>
      <c r="M56" s="24"/>
      <c r="N56" s="24"/>
      <c r="O56" s="25">
        <f>I56/F56*100</f>
        <v>100</v>
      </c>
      <c r="P56" s="25"/>
      <c r="Q56" s="25">
        <f>K56/H56*100</f>
        <v>100</v>
      </c>
    </row>
    <row r="57" spans="1:17" s="5" customFormat="1" ht="16.5" customHeight="1">
      <c r="A57" s="21" t="s">
        <v>34</v>
      </c>
      <c r="B57" s="10">
        <v>41033900</v>
      </c>
      <c r="C57" s="25">
        <v>8292.3</v>
      </c>
      <c r="D57" s="25"/>
      <c r="E57" s="25">
        <f aca="true" t="shared" si="16" ref="E57:E63">C57+D57</f>
        <v>8292.3</v>
      </c>
      <c r="F57" s="84">
        <v>6343.6</v>
      </c>
      <c r="G57" s="25"/>
      <c r="H57" s="43">
        <f t="shared" si="14"/>
        <v>6343.6</v>
      </c>
      <c r="I57" s="84">
        <v>6343.6</v>
      </c>
      <c r="J57" s="25"/>
      <c r="K57" s="25">
        <f t="shared" si="15"/>
        <v>6343.6</v>
      </c>
      <c r="L57" s="25">
        <f t="shared" si="1"/>
        <v>76.49988543588631</v>
      </c>
      <c r="M57" s="25"/>
      <c r="N57" s="25">
        <f t="shared" si="2"/>
        <v>76.49988543588631</v>
      </c>
      <c r="O57" s="25">
        <f t="shared" si="3"/>
        <v>100</v>
      </c>
      <c r="P57" s="25"/>
      <c r="Q57" s="25">
        <f t="shared" si="4"/>
        <v>100</v>
      </c>
    </row>
    <row r="58" spans="1:17" s="5" customFormat="1" ht="17.25" customHeight="1">
      <c r="A58" s="37" t="s">
        <v>35</v>
      </c>
      <c r="B58" s="3">
        <v>41034200</v>
      </c>
      <c r="C58" s="25">
        <v>3222.9</v>
      </c>
      <c r="D58" s="25"/>
      <c r="E58" s="25">
        <f t="shared" si="16"/>
        <v>3222.9</v>
      </c>
      <c r="F58" s="84">
        <v>2854.2</v>
      </c>
      <c r="G58" s="25"/>
      <c r="H58" s="43">
        <f t="shared" si="14"/>
        <v>2854.2</v>
      </c>
      <c r="I58" s="84">
        <v>2854.2</v>
      </c>
      <c r="J58" s="25"/>
      <c r="K58" s="25">
        <f t="shared" si="15"/>
        <v>2854.2</v>
      </c>
      <c r="L58" s="25">
        <f t="shared" si="1"/>
        <v>88.55999255329051</v>
      </c>
      <c r="M58" s="25"/>
      <c r="N58" s="25">
        <f t="shared" si="2"/>
        <v>88.55999255329051</v>
      </c>
      <c r="O58" s="25">
        <f t="shared" si="3"/>
        <v>100</v>
      </c>
      <c r="P58" s="25"/>
      <c r="Q58" s="25">
        <f t="shared" si="4"/>
        <v>100</v>
      </c>
    </row>
    <row r="59" spans="1:17" s="5" customFormat="1" ht="26.25" hidden="1">
      <c r="A59" s="37" t="s">
        <v>46</v>
      </c>
      <c r="B59" s="3">
        <v>41034500</v>
      </c>
      <c r="C59" s="25"/>
      <c r="D59" s="25"/>
      <c r="E59" s="25">
        <f t="shared" si="16"/>
        <v>0</v>
      </c>
      <c r="F59" s="25"/>
      <c r="G59" s="25"/>
      <c r="H59" s="27">
        <f t="shared" si="14"/>
        <v>0</v>
      </c>
      <c r="I59" s="25"/>
      <c r="J59" s="25"/>
      <c r="K59" s="25">
        <f t="shared" si="15"/>
        <v>0</v>
      </c>
      <c r="L59" s="24" t="e">
        <f t="shared" si="1"/>
        <v>#DIV/0!</v>
      </c>
      <c r="M59" s="24"/>
      <c r="N59" s="24" t="e">
        <f t="shared" si="2"/>
        <v>#DIV/0!</v>
      </c>
      <c r="O59" s="24" t="e">
        <f t="shared" si="3"/>
        <v>#DIV/0!</v>
      </c>
      <c r="P59" s="24" t="e">
        <f>J59/G59*100</f>
        <v>#DIV/0!</v>
      </c>
      <c r="Q59" s="24" t="e">
        <f t="shared" si="4"/>
        <v>#DIV/0!</v>
      </c>
    </row>
    <row r="60" spans="1:17" s="11" customFormat="1" ht="20.25" customHeight="1" hidden="1">
      <c r="A60" s="16" t="s">
        <v>4</v>
      </c>
      <c r="B60" s="3">
        <v>41035000</v>
      </c>
      <c r="C60" s="25"/>
      <c r="D60" s="25"/>
      <c r="E60" s="25">
        <f t="shared" si="16"/>
        <v>0</v>
      </c>
      <c r="F60" s="25"/>
      <c r="G60" s="25"/>
      <c r="H60" s="27">
        <f t="shared" si="14"/>
        <v>0</v>
      </c>
      <c r="I60" s="25"/>
      <c r="J60" s="25"/>
      <c r="K60" s="25">
        <f t="shared" si="15"/>
        <v>0</v>
      </c>
      <c r="L60" s="24" t="e">
        <f t="shared" si="1"/>
        <v>#DIV/0!</v>
      </c>
      <c r="M60" s="24"/>
      <c r="N60" s="24" t="e">
        <f t="shared" si="2"/>
        <v>#DIV/0!</v>
      </c>
      <c r="O60" s="24" t="e">
        <f t="shared" si="3"/>
        <v>#DIV/0!</v>
      </c>
      <c r="P60" s="24" t="e">
        <f>J60/G60*100</f>
        <v>#DIV/0!</v>
      </c>
      <c r="Q60" s="24" t="e">
        <f t="shared" si="4"/>
        <v>#DIV/0!</v>
      </c>
    </row>
    <row r="61" spans="1:17" s="11" customFormat="1" ht="26.25" hidden="1">
      <c r="A61" s="45" t="s">
        <v>45</v>
      </c>
      <c r="B61" s="3">
        <v>41035400</v>
      </c>
      <c r="C61" s="25"/>
      <c r="D61" s="25"/>
      <c r="E61" s="25">
        <f t="shared" si="16"/>
        <v>0</v>
      </c>
      <c r="F61" s="25"/>
      <c r="G61" s="25"/>
      <c r="H61" s="27">
        <f t="shared" si="14"/>
        <v>0</v>
      </c>
      <c r="I61" s="25"/>
      <c r="J61" s="25"/>
      <c r="K61" s="25">
        <f t="shared" si="15"/>
        <v>0</v>
      </c>
      <c r="L61" s="24" t="e">
        <f t="shared" si="1"/>
        <v>#DIV/0!</v>
      </c>
      <c r="M61" s="24"/>
      <c r="N61" s="24" t="e">
        <f t="shared" si="2"/>
        <v>#DIV/0!</v>
      </c>
      <c r="O61" s="24" t="e">
        <f t="shared" si="3"/>
        <v>#DIV/0!</v>
      </c>
      <c r="P61" s="24"/>
      <c r="Q61" s="24" t="e">
        <f t="shared" si="4"/>
        <v>#DIV/0!</v>
      </c>
    </row>
    <row r="62" spans="1:17" s="5" customFormat="1" ht="52.5" hidden="1">
      <c r="A62" s="16" t="s">
        <v>27</v>
      </c>
      <c r="B62" s="3">
        <v>41035800</v>
      </c>
      <c r="C62" s="25"/>
      <c r="D62" s="25"/>
      <c r="E62" s="25">
        <f t="shared" si="16"/>
        <v>0</v>
      </c>
      <c r="F62" s="25"/>
      <c r="G62" s="25"/>
      <c r="H62" s="27">
        <f t="shared" si="14"/>
        <v>0</v>
      </c>
      <c r="I62" s="25"/>
      <c r="J62" s="25"/>
      <c r="K62" s="25">
        <f t="shared" si="15"/>
        <v>0</v>
      </c>
      <c r="L62" s="24" t="e">
        <f t="shared" si="1"/>
        <v>#DIV/0!</v>
      </c>
      <c r="M62" s="24"/>
      <c r="N62" s="24" t="e">
        <f t="shared" si="2"/>
        <v>#DIV/0!</v>
      </c>
      <c r="O62" s="24" t="e">
        <f t="shared" si="3"/>
        <v>#DIV/0!</v>
      </c>
      <c r="P62" s="24"/>
      <c r="Q62" s="24" t="e">
        <f t="shared" si="4"/>
        <v>#DIV/0!</v>
      </c>
    </row>
    <row r="63" spans="1:17" s="19" customFormat="1" ht="18" customHeight="1">
      <c r="A63" s="66" t="s">
        <v>65</v>
      </c>
      <c r="B63" s="67">
        <v>41040000</v>
      </c>
      <c r="C63" s="20">
        <f>C64</f>
        <v>2928.7</v>
      </c>
      <c r="D63" s="20"/>
      <c r="E63" s="20">
        <f t="shared" si="16"/>
        <v>2928.7</v>
      </c>
      <c r="F63" s="20">
        <f>F64</f>
        <v>1977.1</v>
      </c>
      <c r="G63" s="20"/>
      <c r="H63" s="27">
        <f t="shared" si="14"/>
        <v>1977.1</v>
      </c>
      <c r="I63" s="20">
        <f>I64</f>
        <v>1977.1</v>
      </c>
      <c r="J63" s="20"/>
      <c r="K63" s="20">
        <f t="shared" si="15"/>
        <v>1977.1</v>
      </c>
      <c r="L63" s="20">
        <f t="shared" si="1"/>
        <v>67.5077679516509</v>
      </c>
      <c r="M63" s="20"/>
      <c r="N63" s="20">
        <f t="shared" si="2"/>
        <v>67.5077679516509</v>
      </c>
      <c r="O63" s="20">
        <f t="shared" si="3"/>
        <v>100</v>
      </c>
      <c r="P63" s="20"/>
      <c r="Q63" s="20">
        <f t="shared" si="4"/>
        <v>100</v>
      </c>
    </row>
    <row r="64" spans="1:17" s="5" customFormat="1" ht="37.5" customHeight="1">
      <c r="A64" s="58" t="s">
        <v>66</v>
      </c>
      <c r="B64" s="3">
        <v>41040200</v>
      </c>
      <c r="C64" s="25">
        <v>2928.7</v>
      </c>
      <c r="D64" s="25"/>
      <c r="E64" s="25">
        <f>C64+D64</f>
        <v>2928.7</v>
      </c>
      <c r="F64" s="84">
        <v>1977.1</v>
      </c>
      <c r="G64" s="25"/>
      <c r="H64" s="43">
        <f t="shared" si="14"/>
        <v>1977.1</v>
      </c>
      <c r="I64" s="25">
        <v>1977.1</v>
      </c>
      <c r="J64" s="25"/>
      <c r="K64" s="25">
        <f>I64+J64</f>
        <v>1977.1</v>
      </c>
      <c r="L64" s="25">
        <f t="shared" si="1"/>
        <v>67.5077679516509</v>
      </c>
      <c r="M64" s="25"/>
      <c r="N64" s="25">
        <f t="shared" si="2"/>
        <v>67.5077679516509</v>
      </c>
      <c r="O64" s="25">
        <f t="shared" si="3"/>
        <v>100</v>
      </c>
      <c r="P64" s="25"/>
      <c r="Q64" s="25">
        <f t="shared" si="4"/>
        <v>100</v>
      </c>
    </row>
    <row r="65" spans="1:17" s="19" customFormat="1" ht="21.75" customHeight="1">
      <c r="A65" s="68" t="s">
        <v>71</v>
      </c>
      <c r="B65" s="67">
        <v>41050000</v>
      </c>
      <c r="C65" s="20"/>
      <c r="D65" s="20"/>
      <c r="E65" s="20"/>
      <c r="F65" s="20">
        <f>F66+F67+F68</f>
        <v>194</v>
      </c>
      <c r="G65" s="20">
        <f>G66</f>
        <v>150.8</v>
      </c>
      <c r="H65" s="27">
        <f t="shared" si="14"/>
        <v>344.8</v>
      </c>
      <c r="I65" s="20">
        <f>I66+I67+I68</f>
        <v>205.7</v>
      </c>
      <c r="J65" s="20">
        <f>J66</f>
        <v>150.8</v>
      </c>
      <c r="K65" s="20">
        <f>I65+J65</f>
        <v>356.5</v>
      </c>
      <c r="L65" s="20"/>
      <c r="M65" s="20"/>
      <c r="N65" s="20"/>
      <c r="O65" s="20"/>
      <c r="P65" s="20">
        <f>J65/G65*100</f>
        <v>100</v>
      </c>
      <c r="Q65" s="20">
        <f t="shared" si="4"/>
        <v>103.39327146171694</v>
      </c>
    </row>
    <row r="66" spans="1:17" s="5" customFormat="1" ht="28.5" customHeight="1">
      <c r="A66" s="63" t="s">
        <v>72</v>
      </c>
      <c r="B66" s="3">
        <v>41051100</v>
      </c>
      <c r="C66" s="25"/>
      <c r="D66" s="25"/>
      <c r="E66" s="25"/>
      <c r="F66" s="25"/>
      <c r="G66" s="25">
        <v>150.8</v>
      </c>
      <c r="H66" s="43">
        <f t="shared" si="14"/>
        <v>150.8</v>
      </c>
      <c r="I66" s="25"/>
      <c r="J66" s="25">
        <v>150.8</v>
      </c>
      <c r="K66" s="25">
        <f>I66+J66</f>
        <v>150.8</v>
      </c>
      <c r="L66" s="24"/>
      <c r="M66" s="24"/>
      <c r="N66" s="24"/>
      <c r="O66" s="25"/>
      <c r="P66" s="25">
        <f>J66/G66*100</f>
        <v>100</v>
      </c>
      <c r="Q66" s="25">
        <f t="shared" si="4"/>
        <v>100</v>
      </c>
    </row>
    <row r="67" spans="1:17" s="5" customFormat="1" ht="34.5" customHeight="1">
      <c r="A67" s="65" t="s">
        <v>74</v>
      </c>
      <c r="B67" s="3">
        <v>41051200</v>
      </c>
      <c r="C67" s="25"/>
      <c r="D67" s="25"/>
      <c r="E67" s="25"/>
      <c r="F67" s="84">
        <v>86.7</v>
      </c>
      <c r="G67" s="25"/>
      <c r="H67" s="43">
        <f t="shared" si="14"/>
        <v>86.7</v>
      </c>
      <c r="I67" s="25">
        <v>98.4</v>
      </c>
      <c r="J67" s="25"/>
      <c r="K67" s="25">
        <f>I67+J67</f>
        <v>98.4</v>
      </c>
      <c r="L67" s="24"/>
      <c r="M67" s="24"/>
      <c r="N67" s="24"/>
      <c r="O67" s="25">
        <f t="shared" si="3"/>
        <v>113.49480968858133</v>
      </c>
      <c r="P67" s="25"/>
      <c r="Q67" s="25">
        <f t="shared" si="4"/>
        <v>113.49480968858133</v>
      </c>
    </row>
    <row r="68" spans="1:17" s="5" customFormat="1" ht="34.5" customHeight="1">
      <c r="A68" s="65" t="s">
        <v>75</v>
      </c>
      <c r="B68" s="3">
        <v>41051400</v>
      </c>
      <c r="C68" s="25"/>
      <c r="D68" s="25"/>
      <c r="E68" s="25"/>
      <c r="F68" s="84">
        <v>107.3</v>
      </c>
      <c r="G68" s="25"/>
      <c r="H68" s="43">
        <f t="shared" si="14"/>
        <v>107.3</v>
      </c>
      <c r="I68" s="25">
        <v>107.3</v>
      </c>
      <c r="J68" s="25"/>
      <c r="K68" s="25">
        <f>I68+J68</f>
        <v>107.3</v>
      </c>
      <c r="L68" s="24"/>
      <c r="M68" s="24"/>
      <c r="N68" s="24"/>
      <c r="O68" s="24"/>
      <c r="P68" s="24"/>
      <c r="Q68" s="24"/>
    </row>
    <row r="69" spans="1:17" s="32" customFormat="1" ht="23.25" customHeight="1">
      <c r="A69" s="33" t="s">
        <v>30</v>
      </c>
      <c r="B69" s="33">
        <v>900102</v>
      </c>
      <c r="C69" s="31">
        <f>C50+C51</f>
        <v>48654</v>
      </c>
      <c r="D69" s="31">
        <f aca="true" t="shared" si="17" ref="D69:K69">D50+D51</f>
        <v>100</v>
      </c>
      <c r="E69" s="31">
        <f t="shared" si="17"/>
        <v>48754</v>
      </c>
      <c r="F69" s="31">
        <f t="shared" si="17"/>
        <v>43555.555</v>
      </c>
      <c r="G69" s="31">
        <f t="shared" si="17"/>
        <v>531.19</v>
      </c>
      <c r="H69" s="31">
        <f t="shared" si="17"/>
        <v>44086.745</v>
      </c>
      <c r="I69" s="31">
        <f t="shared" si="17"/>
        <v>47074.91999999999</v>
      </c>
      <c r="J69" s="31">
        <f t="shared" si="17"/>
        <v>739.9300000000001</v>
      </c>
      <c r="K69" s="31">
        <f>I69+J69-0.1</f>
        <v>47814.74999999999</v>
      </c>
      <c r="L69" s="31">
        <f t="shared" si="1"/>
        <v>96.75447034159575</v>
      </c>
      <c r="M69" s="31">
        <f>J69/D69*100</f>
        <v>739.9300000000001</v>
      </c>
      <c r="N69" s="31">
        <f t="shared" si="2"/>
        <v>98.07349140583335</v>
      </c>
      <c r="O69" s="31">
        <f t="shared" si="3"/>
        <v>108.0801748479614</v>
      </c>
      <c r="P69" s="31">
        <f>J69/G69*100</f>
        <v>139.29667350665486</v>
      </c>
      <c r="Q69" s="31">
        <f>K69/H69*100</f>
        <v>108.45606769109398</v>
      </c>
    </row>
    <row r="70" spans="1:17" s="5" customFormat="1" ht="12.75" hidden="1">
      <c r="A70" s="16" t="s">
        <v>19</v>
      </c>
      <c r="B70" s="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s="12" customFormat="1" ht="12.75" hidden="1">
      <c r="A71" s="7" t="s">
        <v>23</v>
      </c>
      <c r="B71" s="6">
        <v>203000</v>
      </c>
      <c r="C71" s="25"/>
      <c r="D71" s="25"/>
      <c r="E71" s="25">
        <f>C71+D71</f>
        <v>0</v>
      </c>
      <c r="F71" s="25"/>
      <c r="G71" s="25"/>
      <c r="H71" s="25">
        <f aca="true" t="shared" si="18" ref="H71:H77">F71+G71</f>
        <v>0</v>
      </c>
      <c r="I71" s="25"/>
      <c r="J71" s="25"/>
      <c r="K71" s="25">
        <f>I71+J71</f>
        <v>0</v>
      </c>
      <c r="L71" s="24"/>
      <c r="M71" s="24"/>
      <c r="N71" s="24"/>
      <c r="O71" s="24"/>
      <c r="P71" s="24"/>
      <c r="Q71" s="24"/>
    </row>
    <row r="72" spans="1:17" s="13" customFormat="1" ht="12.75" hidden="1">
      <c r="A72" s="7" t="s">
        <v>20</v>
      </c>
      <c r="B72" s="6">
        <v>205000</v>
      </c>
      <c r="C72" s="26"/>
      <c r="D72" s="26"/>
      <c r="E72" s="25">
        <f>C72+D72</f>
        <v>0</v>
      </c>
      <c r="F72" s="26"/>
      <c r="G72" s="26"/>
      <c r="H72" s="25">
        <f t="shared" si="18"/>
        <v>0</v>
      </c>
      <c r="I72" s="26"/>
      <c r="J72" s="26"/>
      <c r="K72" s="25">
        <f>I72+J72</f>
        <v>0</v>
      </c>
      <c r="L72" s="24"/>
      <c r="M72" s="24"/>
      <c r="N72" s="24"/>
      <c r="O72" s="24"/>
      <c r="P72" s="24" t="e">
        <f aca="true" t="shared" si="19" ref="P72:P77">J72/G72*100</f>
        <v>#DIV/0!</v>
      </c>
      <c r="Q72" s="24" t="e">
        <f t="shared" si="4"/>
        <v>#DIV/0!</v>
      </c>
    </row>
    <row r="73" spans="1:17" s="13" customFormat="1" ht="12.75" hidden="1">
      <c r="A73" s="7" t="s">
        <v>21</v>
      </c>
      <c r="B73" s="14">
        <v>208000</v>
      </c>
      <c r="C73" s="26"/>
      <c r="D73" s="26"/>
      <c r="E73" s="25">
        <f>C73+D73</f>
        <v>0</v>
      </c>
      <c r="F73" s="26"/>
      <c r="G73" s="26"/>
      <c r="H73" s="25">
        <f t="shared" si="18"/>
        <v>0</v>
      </c>
      <c r="I73" s="26"/>
      <c r="J73" s="26"/>
      <c r="K73" s="25">
        <f>I73+J73</f>
        <v>0</v>
      </c>
      <c r="L73" s="24"/>
      <c r="M73" s="24"/>
      <c r="N73" s="24"/>
      <c r="O73" s="24" t="e">
        <f t="shared" si="3"/>
        <v>#DIV/0!</v>
      </c>
      <c r="P73" s="24" t="e">
        <f t="shared" si="19"/>
        <v>#DIV/0!</v>
      </c>
      <c r="Q73" s="24" t="e">
        <f t="shared" si="4"/>
        <v>#DIV/0!</v>
      </c>
    </row>
    <row r="74" spans="1:17" s="13" customFormat="1" ht="12.75" hidden="1">
      <c r="A74" s="7" t="s">
        <v>32</v>
      </c>
      <c r="B74" s="14">
        <v>208400</v>
      </c>
      <c r="C74" s="26"/>
      <c r="D74" s="26"/>
      <c r="E74" s="25">
        <f>C74+D74</f>
        <v>0</v>
      </c>
      <c r="F74" s="26"/>
      <c r="G74" s="26"/>
      <c r="H74" s="25">
        <f t="shared" si="18"/>
        <v>0</v>
      </c>
      <c r="I74" s="26"/>
      <c r="J74" s="26"/>
      <c r="K74" s="25">
        <f>I74+J74</f>
        <v>0</v>
      </c>
      <c r="L74" s="24"/>
      <c r="M74" s="24"/>
      <c r="N74" s="24"/>
      <c r="O74" s="24" t="e">
        <f t="shared" si="3"/>
        <v>#DIV/0!</v>
      </c>
      <c r="P74" s="24" t="e">
        <f t="shared" si="19"/>
        <v>#DIV/0!</v>
      </c>
      <c r="Q74" s="24"/>
    </row>
    <row r="75" spans="1:17" s="13" customFormat="1" ht="12.75" hidden="1">
      <c r="A75" s="7" t="s">
        <v>22</v>
      </c>
      <c r="B75" s="14">
        <v>404100</v>
      </c>
      <c r="C75" s="26"/>
      <c r="D75" s="26"/>
      <c r="E75" s="25">
        <f>C75+D75</f>
        <v>0</v>
      </c>
      <c r="F75" s="26"/>
      <c r="G75" s="26"/>
      <c r="H75" s="25">
        <f t="shared" si="18"/>
        <v>0</v>
      </c>
      <c r="I75" s="26"/>
      <c r="J75" s="26"/>
      <c r="K75" s="25">
        <f>I75+J75</f>
        <v>0</v>
      </c>
      <c r="L75" s="24" t="e">
        <f t="shared" si="1"/>
        <v>#DIV/0!</v>
      </c>
      <c r="M75" s="24" t="e">
        <f>J75/D75*100</f>
        <v>#DIV/0!</v>
      </c>
      <c r="N75" s="24" t="e">
        <f t="shared" si="2"/>
        <v>#DIV/0!</v>
      </c>
      <c r="O75" s="24" t="e">
        <f t="shared" si="3"/>
        <v>#DIV/0!</v>
      </c>
      <c r="P75" s="24" t="e">
        <f t="shared" si="19"/>
        <v>#DIV/0!</v>
      </c>
      <c r="Q75" s="24" t="e">
        <f t="shared" si="4"/>
        <v>#DIV/0!</v>
      </c>
    </row>
    <row r="76" spans="1:17" s="34" customFormat="1" ht="15" hidden="1">
      <c r="A76" s="33" t="s">
        <v>31</v>
      </c>
      <c r="B76" s="33"/>
      <c r="C76" s="31">
        <f>C69+C71+C72+C73</f>
        <v>48654</v>
      </c>
      <c r="D76" s="31">
        <f>D69+D71+D72+D73</f>
        <v>100</v>
      </c>
      <c r="E76" s="31">
        <f>E69+E71+E72+E73</f>
        <v>48754</v>
      </c>
      <c r="F76" s="31">
        <f>F69+F71+F72+F73</f>
        <v>43555.555</v>
      </c>
      <c r="G76" s="31">
        <f>G69+G71+G72+G73</f>
        <v>531.19</v>
      </c>
      <c r="H76" s="31">
        <f t="shared" si="18"/>
        <v>44086.745</v>
      </c>
      <c r="I76" s="31">
        <f>I69+I72+I73</f>
        <v>47074.91999999999</v>
      </c>
      <c r="J76" s="31">
        <f>J69+J72+J73</f>
        <v>739.9300000000001</v>
      </c>
      <c r="K76" s="31">
        <f>K69+K71+K72+K73+K74+K75</f>
        <v>47814.74999999999</v>
      </c>
      <c r="L76" s="24">
        <f t="shared" si="1"/>
        <v>96.75447034159575</v>
      </c>
      <c r="M76" s="24">
        <f>J76/D76*100</f>
        <v>739.9300000000001</v>
      </c>
      <c r="N76" s="24">
        <f t="shared" si="2"/>
        <v>98.07349140583335</v>
      </c>
      <c r="O76" s="24">
        <f t="shared" si="3"/>
        <v>108.0801748479614</v>
      </c>
      <c r="P76" s="24">
        <f t="shared" si="19"/>
        <v>139.29667350665486</v>
      </c>
      <c r="Q76" s="24">
        <f t="shared" si="4"/>
        <v>108.45606769109398</v>
      </c>
    </row>
    <row r="77" spans="1:17" s="12" customFormat="1" ht="12.75" hidden="1">
      <c r="A77" s="16" t="s">
        <v>3</v>
      </c>
      <c r="B77" s="3"/>
      <c r="C77" s="25">
        <f>C76-1990</f>
        <v>46664</v>
      </c>
      <c r="D77" s="25">
        <f>D76</f>
        <v>100</v>
      </c>
      <c r="E77" s="25">
        <f>C77+D77</f>
        <v>46764</v>
      </c>
      <c r="F77" s="25">
        <f>F76-'[1]2017'!$F$82</f>
        <v>42376.055</v>
      </c>
      <c r="G77" s="25">
        <f>G76-'[1]2017'!$G$82</f>
        <v>-3948.11</v>
      </c>
      <c r="H77" s="25">
        <f t="shared" si="18"/>
        <v>38427.945</v>
      </c>
      <c r="I77" s="25">
        <f>I76-'[1]2017'!$I$82</f>
        <v>46060.51999999999</v>
      </c>
      <c r="J77" s="25">
        <f>J76-'[1]2017'!$J$82</f>
        <v>-2412.87</v>
      </c>
      <c r="K77" s="25">
        <f>I77+J77</f>
        <v>43647.64999999999</v>
      </c>
      <c r="L77" s="24">
        <f t="shared" si="1"/>
        <v>98.7067546716955</v>
      </c>
      <c r="M77" s="24">
        <f>J77/D77*100</f>
        <v>-2412.87</v>
      </c>
      <c r="N77" s="24">
        <f t="shared" si="2"/>
        <v>93.33600632965526</v>
      </c>
      <c r="O77" s="24">
        <f t="shared" si="3"/>
        <v>108.69468618539406</v>
      </c>
      <c r="P77" s="24">
        <f t="shared" si="19"/>
        <v>61.11455861158883</v>
      </c>
      <c r="Q77" s="24">
        <f t="shared" si="4"/>
        <v>113.58309688431163</v>
      </c>
    </row>
    <row r="78" spans="6:11" ht="12.75">
      <c r="F78" s="35"/>
      <c r="G78" s="35"/>
      <c r="I78" s="35"/>
      <c r="J78" s="35"/>
      <c r="K78" s="35"/>
    </row>
    <row r="79" spans="6:11" ht="12.75">
      <c r="F79" s="49"/>
      <c r="G79" s="49"/>
      <c r="I79" s="35"/>
      <c r="J79" s="35"/>
      <c r="K79" s="35"/>
    </row>
    <row r="80" spans="3:10" ht="12.75">
      <c r="C80" s="35"/>
      <c r="D80" s="35"/>
      <c r="F80" s="35"/>
      <c r="G80" s="35"/>
      <c r="I80" s="35"/>
      <c r="J80" s="35"/>
    </row>
    <row r="81" spans="6:10" ht="12.75">
      <c r="F81" s="35"/>
      <c r="G81" s="35"/>
      <c r="I81" s="35"/>
      <c r="J81" s="35"/>
    </row>
    <row r="84" ht="12.75">
      <c r="J84" s="35"/>
    </row>
    <row r="85" ht="12.75">
      <c r="J85" s="35"/>
    </row>
  </sheetData>
  <sheetProtection/>
  <mergeCells count="12">
    <mergeCell ref="O11:Q12"/>
    <mergeCell ref="C12:E12"/>
    <mergeCell ref="F12:H12"/>
    <mergeCell ref="I12:K12"/>
    <mergeCell ref="A11:A13"/>
    <mergeCell ref="L2:N2"/>
    <mergeCell ref="A6:Q6"/>
    <mergeCell ref="A7:Q7"/>
    <mergeCell ref="A8:Q8"/>
    <mergeCell ref="B11:B13"/>
    <mergeCell ref="C11:K11"/>
    <mergeCell ref="L11:N12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2018-10-29T08:27:32Z</cp:lastPrinted>
  <dcterms:created xsi:type="dcterms:W3CDTF">2001-01-27T07:49:27Z</dcterms:created>
  <dcterms:modified xsi:type="dcterms:W3CDTF">2018-11-19T08:11:00Z</dcterms:modified>
  <cp:category/>
  <cp:version/>
  <cp:contentType/>
  <cp:contentStatus/>
</cp:coreProperties>
</file>