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видатки  2018" sheetId="1" r:id="rId1"/>
  </sheets>
  <definedNames>
    <definedName name="_xlnm.Print_Titles" localSheetId="0">'видатки  2018'!$1:$3</definedName>
    <definedName name="_xlnm.Print_Area" localSheetId="0">'видатки  2018'!$A$1:$R$69</definedName>
  </definedNames>
  <calcPr fullCalcOnLoad="1"/>
</workbook>
</file>

<file path=xl/sharedStrings.xml><?xml version="1.0" encoding="utf-8"?>
<sst xmlns="http://schemas.openxmlformats.org/spreadsheetml/2006/main" count="179" uniqueCount="159">
  <si>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</si>
  <si>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</si>
  <si>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</si>
  <si>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</si>
  <si>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</si>
  <si>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</si>
  <si>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</si>
  <si>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</si>
  <si>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</si>
  <si>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</si>
  <si>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</si>
  <si>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</si>
  <si>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</si>
  <si>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</si>
  <si>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</si>
  <si>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</si>
  <si>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</si>
  <si>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</si>
  <si>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</si>
  <si>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</si>
  <si>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</si>
  <si>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</si>
  <si>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</si>
  <si>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</si>
  <si>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</si>
  <si>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</si>
  <si>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</si>
  <si>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</si>
  <si>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</si>
  <si>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</si>
  <si>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</si>
  <si>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</si>
  <si>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</si>
  <si>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</si>
  <si>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</si>
  <si>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</si>
  <si>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</si>
  <si>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</si>
  <si>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</si>
  <si>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</si>
  <si>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</si>
  <si>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</si>
  <si>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</si>
  <si>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</si>
  <si>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</si>
  <si>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</si>
  <si>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</si>
  <si>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</si>
  <si>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</si>
  <si>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</si>
  <si>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</si>
  <si>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</si>
  <si>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</si>
  <si>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</si>
  <si>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</si>
  <si>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</si>
  <si>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</si>
  <si>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</si>
  <si>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</si>
  <si>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</si>
  <si>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</si>
  <si>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</si>
  <si>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</si>
  <si>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</si>
  <si>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</si>
  <si>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</si>
  <si>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</si>
  <si>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</si>
  <si>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</si>
  <si>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</si>
  <si>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</si>
  <si>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</si>
  <si>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</si>
  <si>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</si>
  <si>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</si>
  <si>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</si>
  <si>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</si>
  <si>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</si>
  <si>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</si>
  <si>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</si>
  <si>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</si>
  <si>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</si>
  <si>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Затверджено на 2018 рік</t>
  </si>
  <si>
    <t>% виконання до затвердженого плану на   2018 рік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</si>
  <si>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</si>
  <si>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1020</t>
  </si>
  <si>
    <t>0150</t>
  </si>
  <si>
    <t>3398,5</t>
  </si>
  <si>
    <t>397,4</t>
  </si>
  <si>
    <t>1027,8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</si>
  <si>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</si>
  <si>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</si>
  <si>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93,4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</si>
  <si>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</si>
  <si>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</si>
  <si>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</si>
  <si>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</si>
  <si>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</si>
  <si>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</si>
  <si>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</si>
  <si>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</si>
  <si>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</si>
  <si>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</si>
  <si>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</si>
  <si>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</si>
  <si>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</si>
  <si>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</si>
  <si>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</si>
  <si>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</si>
  <si>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</si>
  <si>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</si>
  <si>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</si>
  <si>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6538,4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</si>
  <si>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</si>
  <si>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</si>
  <si>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3222,9</t>
  </si>
  <si>
    <t>9770</t>
  </si>
  <si>
    <t>Інші субвенції з місцевого бюджету</t>
  </si>
  <si>
    <t>1753,5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</si>
  <si>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</si>
  <si>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</si>
  <si>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</si>
  <si>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</si>
  <si>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</si>
  <si>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</si>
  <si>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</si>
  <si>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1400,0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</si>
  <si>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</si>
  <si>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</si>
  <si>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</si>
  <si>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</si>
  <si>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</si>
  <si>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90,0</t>
  </si>
  <si>
    <t>25,0</t>
  </si>
  <si>
    <t>4625,3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</si>
  <si>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</si>
  <si>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</si>
  <si>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</si>
  <si>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</si>
  <si>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</si>
  <si>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</si>
  <si>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</si>
  <si>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</si>
  <si>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</si>
  <si>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1090</t>
  </si>
  <si>
    <t>1162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</si>
  <si>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</si>
  <si>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</si>
  <si>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</si>
  <si>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</si>
  <si>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</si>
  <si>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</si>
  <si>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</si>
  <si>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Затверджено на січень - грудень 2018 року з урахуванням змін</t>
  </si>
  <si>
    <t>Виконано за січень - грудень 2018 року</t>
  </si>
  <si>
    <t>% виконання до затвердженого  з урахуванням змін плану на січень - грудень 2018 року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</si>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</sst>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0.00"/>
    <numFmt numFmtId="186" formatCode="#,##0.00\ &quot;₽&quot;"/>
    <numFmt numFmtId="187" formatCode="[$-FC19]d\ mmmm\ yyyy\ &quot;г.&quot;"/>
    <numFmt numFmtId="188" formatCode="#0.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0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0" fontId="1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right" vertical="center" wrapText="1"/>
    </xf>
    <xf numFmtId="180" fontId="49" fillId="0" borderId="10" xfId="57" applyNumberFormat="1" applyFont="1" applyFill="1" applyBorder="1" applyAlignment="1">
      <alignment vertical="center" wrapText="1"/>
      <protection/>
    </xf>
    <xf numFmtId="180" fontId="48" fillId="0" borderId="10" xfId="57" applyNumberFormat="1" applyFont="1" applyFill="1" applyBorder="1" applyAlignment="1">
      <alignment vertical="center" wrapText="1"/>
      <protection/>
    </xf>
    <xf numFmtId="186" fontId="1" fillId="0" borderId="10" xfId="0" applyNumberFormat="1" applyFont="1" applyFill="1" applyBorder="1" applyAlignment="1">
      <alignment horizontal="right" vertical="center" wrapText="1"/>
    </xf>
    <xf numFmtId="180" fontId="50" fillId="0" borderId="10" xfId="0" applyNumberFormat="1" applyFont="1" applyFill="1" applyBorder="1" applyAlignment="1">
      <alignment horizontal="right" vertical="center" wrapText="1"/>
    </xf>
    <xf numFmtId="180" fontId="50" fillId="0" borderId="10" xfId="0" applyNumberFormat="1" applyFont="1" applyFill="1" applyBorder="1" applyAlignment="1">
      <alignment vertical="center" wrapText="1"/>
    </xf>
    <xf numFmtId="180" fontId="51" fillId="0" borderId="10" xfId="57" applyNumberFormat="1" applyFont="1" applyFill="1" applyBorder="1" applyAlignment="1">
      <alignment vertical="center" wrapText="1"/>
      <protection/>
    </xf>
    <xf numFmtId="180" fontId="51" fillId="0" borderId="10" xfId="0" applyNumberFormat="1" applyFont="1" applyFill="1" applyBorder="1" applyAlignment="1">
      <alignment vertical="center" wrapText="1"/>
    </xf>
    <xf numFmtId="185" fontId="51" fillId="0" borderId="10" xfId="57" applyNumberFormat="1" applyFont="1" applyFill="1" applyBorder="1" applyAlignment="1">
      <alignment vertical="center" wrapText="1"/>
      <protection/>
    </xf>
    <xf numFmtId="180" fontId="51" fillId="0" borderId="10" xfId="0" applyNumberFormat="1" applyFont="1" applyFill="1" applyBorder="1" applyAlignment="1">
      <alignment horizontal="right" vertical="center" wrapText="1"/>
    </xf>
    <xf numFmtId="180" fontId="1" fillId="0" borderId="10" xfId="57" applyNumberFormat="1" applyFont="1" applyFill="1" applyBorder="1" applyAlignment="1">
      <alignment vertical="center" wrapText="1"/>
      <protection/>
    </xf>
    <xf numFmtId="180" fontId="2" fillId="0" borderId="10" xfId="57" applyNumberFormat="1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85" fontId="2" fillId="0" borderId="10" xfId="57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showZeros="0" tabSelected="1" view="pageBreakPreview" zoomScaleSheetLayoutView="100"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36" sqref="R36:R37"/>
    </sheetView>
  </sheetViews>
  <sheetFormatPr defaultColWidth="8.875" defaultRowHeight="12.75"/>
  <cols>
    <col min="1" max="1" width="66.75390625" style="5" customWidth="1"/>
    <col min="2" max="2" width="14.125" style="5" customWidth="1"/>
    <col min="3" max="3" width="9.375" style="5" hidden="1" customWidth="1"/>
    <col min="4" max="4" width="9.75390625" style="5" customWidth="1"/>
    <col min="5" max="6" width="8.375" style="5" customWidth="1"/>
    <col min="7" max="7" width="9.625" style="5" customWidth="1"/>
    <col min="8" max="8" width="8.625" style="5" customWidth="1"/>
    <col min="9" max="9" width="9.125" style="5" customWidth="1"/>
    <col min="10" max="10" width="9.00390625" style="5" customWidth="1"/>
    <col min="11" max="12" width="8.25390625" style="5" customWidth="1"/>
    <col min="13" max="13" width="9.125" style="5" customWidth="1"/>
    <col min="14" max="15" width="9.375" style="5" customWidth="1"/>
    <col min="16" max="16" width="8.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44" t="s">
        <v>0</v>
      </c>
      <c r="B1" s="45" t="s">
        <v>35</v>
      </c>
      <c r="C1" s="45" t="s">
        <v>35</v>
      </c>
      <c r="D1" s="48" t="s">
        <v>48</v>
      </c>
      <c r="E1" s="49"/>
      <c r="F1" s="49"/>
      <c r="G1" s="49"/>
      <c r="H1" s="49"/>
      <c r="I1" s="49"/>
      <c r="J1" s="49"/>
      <c r="K1" s="49"/>
      <c r="L1" s="50"/>
      <c r="M1" s="44" t="s">
        <v>83</v>
      </c>
      <c r="N1" s="44"/>
      <c r="O1" s="44"/>
      <c r="P1" s="44" t="s">
        <v>155</v>
      </c>
      <c r="Q1" s="44"/>
      <c r="R1" s="44"/>
      <c r="S1" s="44" t="s">
        <v>42</v>
      </c>
      <c r="T1" s="44"/>
      <c r="U1" s="44"/>
    </row>
    <row r="2" spans="1:21" ht="28.5" customHeight="1">
      <c r="A2" s="44"/>
      <c r="B2" s="46"/>
      <c r="C2" s="46"/>
      <c r="D2" s="44" t="s">
        <v>82</v>
      </c>
      <c r="E2" s="44"/>
      <c r="F2" s="44"/>
      <c r="G2" s="44" t="s">
        <v>153</v>
      </c>
      <c r="H2" s="44"/>
      <c r="I2" s="44"/>
      <c r="J2" s="44" t="s">
        <v>154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38.25">
      <c r="A3" s="44"/>
      <c r="B3" s="47"/>
      <c r="C3" s="47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8" t="s">
        <v>1</v>
      </c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0"/>
    </row>
    <row r="5" spans="1:23" ht="42.75" customHeight="1">
      <c r="A5" s="11" t="s">
        <v>57</v>
      </c>
      <c r="B5" s="12" t="s">
        <v>86</v>
      </c>
      <c r="C5" s="12" t="s">
        <v>8</v>
      </c>
      <c r="D5" s="7">
        <f>D6</f>
        <v>6584.8</v>
      </c>
      <c r="E5" s="7" t="str">
        <f>E6</f>
        <v>20</v>
      </c>
      <c r="F5" s="1">
        <f>F6</f>
        <v>6604.8</v>
      </c>
      <c r="G5" s="7">
        <v>7316.6</v>
      </c>
      <c r="H5" s="1">
        <v>721</v>
      </c>
      <c r="I5" s="1">
        <f aca="true" t="shared" si="0" ref="I5:I30">G5+H5</f>
        <v>8037.6</v>
      </c>
      <c r="J5" s="1">
        <v>7170.9</v>
      </c>
      <c r="K5" s="1">
        <v>720.1</v>
      </c>
      <c r="L5" s="7">
        <f aca="true" t="shared" si="1" ref="L5:L27">J5+K5</f>
        <v>7891</v>
      </c>
      <c r="M5" s="13">
        <f aca="true" t="shared" si="2" ref="M5:M62">J5/D5*100</f>
        <v>108.90080184667718</v>
      </c>
      <c r="N5" s="1">
        <f>K5/E5*100</f>
        <v>3600.5000000000005</v>
      </c>
      <c r="O5" s="1">
        <f aca="true" t="shared" si="3" ref="O5:O68">L5/F5*100</f>
        <v>119.4737160852713</v>
      </c>
      <c r="P5" s="1">
        <f aca="true" t="shared" si="4" ref="P5:U5">P6</f>
        <v>79.12396087203285</v>
      </c>
      <c r="Q5" s="1">
        <f aca="true" t="shared" si="5" ref="Q5:Q12">K5/H5*100</f>
        <v>99.875173370319</v>
      </c>
      <c r="R5" s="1">
        <f t="shared" si="4"/>
        <v>78.76531920603524</v>
      </c>
      <c r="S5" s="1" t="e">
        <f t="shared" si="4"/>
        <v>#REF!</v>
      </c>
      <c r="T5" s="1">
        <f t="shared" si="4"/>
        <v>0</v>
      </c>
      <c r="U5" s="1" t="e">
        <f t="shared" si="4"/>
        <v>#REF!</v>
      </c>
      <c r="V5" s="6"/>
      <c r="W5" s="6"/>
    </row>
    <row r="6" spans="1:21" ht="15" customHeight="1" hidden="1">
      <c r="A6" s="14" t="s">
        <v>2</v>
      </c>
      <c r="B6" s="12" t="s">
        <v>142</v>
      </c>
      <c r="C6" s="15" t="s">
        <v>16</v>
      </c>
      <c r="D6" s="29">
        <v>6584.8</v>
      </c>
      <c r="E6" s="15" t="s">
        <v>121</v>
      </c>
      <c r="F6" s="16">
        <f aca="true" t="shared" si="6" ref="F6:F18">D6+E6</f>
        <v>6604.8</v>
      </c>
      <c r="G6" s="34">
        <v>1797.18</v>
      </c>
      <c r="H6" s="35">
        <v>215</v>
      </c>
      <c r="I6" s="1">
        <f t="shared" si="0"/>
        <v>2012.18</v>
      </c>
      <c r="J6" s="36">
        <v>1422</v>
      </c>
      <c r="K6" s="35">
        <f>123.4+39.5</f>
        <v>162.9</v>
      </c>
      <c r="L6" s="35">
        <f t="shared" si="1"/>
        <v>1584.9</v>
      </c>
      <c r="M6" s="2">
        <f t="shared" si="2"/>
        <v>21.595188919936824</v>
      </c>
      <c r="N6" s="1">
        <f>K6/E6*100</f>
        <v>814.5</v>
      </c>
      <c r="O6" s="2">
        <f t="shared" si="3"/>
        <v>23.996184593023255</v>
      </c>
      <c r="P6" s="2">
        <f aca="true" t="shared" si="7" ref="P6:P39">J6/G6*100</f>
        <v>79.12396087203285</v>
      </c>
      <c r="Q6" s="1">
        <f t="shared" si="5"/>
        <v>75.76744186046513</v>
      </c>
      <c r="R6" s="2">
        <f aca="true" t="shared" si="8" ref="R6:R23">L6/I6*100</f>
        <v>78.76531920603524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25" t="s">
        <v>146</v>
      </c>
      <c r="B7" s="12" t="s">
        <v>143</v>
      </c>
      <c r="C7" s="15"/>
      <c r="D7" s="29"/>
      <c r="E7" s="15"/>
      <c r="F7" s="16"/>
      <c r="G7" s="39">
        <v>900.5</v>
      </c>
      <c r="H7" s="1">
        <v>65.8</v>
      </c>
      <c r="I7" s="1">
        <f t="shared" si="0"/>
        <v>966.3</v>
      </c>
      <c r="J7" s="42">
        <v>900</v>
      </c>
      <c r="K7" s="1">
        <v>65.766</v>
      </c>
      <c r="L7" s="7">
        <f t="shared" si="1"/>
        <v>965.766</v>
      </c>
      <c r="M7" s="2"/>
      <c r="N7" s="1"/>
      <c r="O7" s="2"/>
      <c r="P7" s="1">
        <f>J7/G7*100</f>
        <v>99.94447529150472</v>
      </c>
      <c r="Q7" s="1">
        <f t="shared" si="5"/>
        <v>99.94832826747722</v>
      </c>
      <c r="R7" s="1">
        <f>L7/I7*100</f>
        <v>99.94473765911208</v>
      </c>
      <c r="S7" s="2"/>
      <c r="T7" s="2"/>
      <c r="U7" s="2"/>
    </row>
    <row r="8" spans="1:21" ht="21" customHeight="1">
      <c r="A8" s="18" t="s">
        <v>3</v>
      </c>
      <c r="B8" s="12"/>
      <c r="C8" s="12" t="s">
        <v>9</v>
      </c>
      <c r="D8" s="7">
        <f>D9+D10</f>
        <v>18897.5</v>
      </c>
      <c r="E8" s="7">
        <f>E9+E10</f>
        <v>863</v>
      </c>
      <c r="F8" s="7">
        <f t="shared" si="6"/>
        <v>19760.5</v>
      </c>
      <c r="G8" s="7">
        <f>G9+G10+G11</f>
        <v>22045.677000000003</v>
      </c>
      <c r="H8" s="7">
        <f>H9+H10</f>
        <v>2394.1</v>
      </c>
      <c r="I8" s="7">
        <f t="shared" si="0"/>
        <v>24439.777000000002</v>
      </c>
      <c r="J8" s="7">
        <f>J9+J10+J11</f>
        <v>21889.8</v>
      </c>
      <c r="K8" s="7">
        <f>K9+K10</f>
        <v>2323.2</v>
      </c>
      <c r="L8" s="7">
        <f t="shared" si="1"/>
        <v>24213</v>
      </c>
      <c r="M8" s="1">
        <f t="shared" si="2"/>
        <v>115.83436962561184</v>
      </c>
      <c r="N8" s="1">
        <f>K8/E8*100</f>
        <v>269.2004634994206</v>
      </c>
      <c r="O8" s="1">
        <f t="shared" si="3"/>
        <v>122.53232458692847</v>
      </c>
      <c r="P8" s="1">
        <f t="shared" si="7"/>
        <v>99.29293620694885</v>
      </c>
      <c r="Q8" s="1">
        <f t="shared" si="5"/>
        <v>97.03855310972807</v>
      </c>
      <c r="R8" s="1">
        <f t="shared" si="8"/>
        <v>99.07209873477979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</row>
    <row r="9" spans="1:21" ht="20.25" customHeight="1">
      <c r="A9" s="20" t="s">
        <v>49</v>
      </c>
      <c r="B9" s="15" t="s">
        <v>71</v>
      </c>
      <c r="C9" s="15" t="s">
        <v>50</v>
      </c>
      <c r="D9" s="16" t="s">
        <v>87</v>
      </c>
      <c r="E9" s="31" t="s">
        <v>133</v>
      </c>
      <c r="F9" s="16">
        <f t="shared" si="6"/>
        <v>3423.5</v>
      </c>
      <c r="G9" s="16">
        <v>3649.9</v>
      </c>
      <c r="H9" s="2">
        <v>278.1</v>
      </c>
      <c r="I9" s="16">
        <f t="shared" si="0"/>
        <v>3928</v>
      </c>
      <c r="J9" s="2">
        <v>3609.6</v>
      </c>
      <c r="K9" s="2">
        <v>212.6</v>
      </c>
      <c r="L9" s="16">
        <f t="shared" si="1"/>
        <v>3822.2</v>
      </c>
      <c r="M9" s="2">
        <f t="shared" si="2"/>
        <v>106.21156392526115</v>
      </c>
      <c r="N9" s="2">
        <f>K9/E9*100</f>
        <v>850.4</v>
      </c>
      <c r="O9" s="2">
        <f t="shared" si="3"/>
        <v>111.6459763400029</v>
      </c>
      <c r="P9" s="2">
        <f t="shared" si="7"/>
        <v>98.89586016055235</v>
      </c>
      <c r="Q9" s="2">
        <f t="shared" si="5"/>
        <v>76.44732110751528</v>
      </c>
      <c r="R9" s="2">
        <f t="shared" si="8"/>
        <v>97.30651731160896</v>
      </c>
      <c r="S9" s="2"/>
      <c r="T9" s="2"/>
      <c r="U9" s="2"/>
    </row>
    <row r="10" spans="1:21" ht="42" customHeight="1">
      <c r="A10" s="27" t="s">
        <v>84</v>
      </c>
      <c r="B10" s="15" t="s">
        <v>85</v>
      </c>
      <c r="C10" s="15" t="s">
        <v>10</v>
      </c>
      <c r="D10" s="29">
        <v>15499</v>
      </c>
      <c r="E10" s="16">
        <f>813+25</f>
        <v>838</v>
      </c>
      <c r="F10" s="16">
        <f t="shared" si="6"/>
        <v>16337</v>
      </c>
      <c r="G10" s="38">
        <v>18167.077</v>
      </c>
      <c r="H10" s="2">
        <v>2116</v>
      </c>
      <c r="I10" s="2">
        <f t="shared" si="0"/>
        <v>20283.077</v>
      </c>
      <c r="J10" s="2">
        <v>18055.5</v>
      </c>
      <c r="K10" s="2">
        <v>2110.6</v>
      </c>
      <c r="L10" s="2">
        <f t="shared" si="1"/>
        <v>20166.1</v>
      </c>
      <c r="M10" s="2">
        <f t="shared" si="2"/>
        <v>116.49461255564874</v>
      </c>
      <c r="N10" s="2">
        <f>K10/E10*100</f>
        <v>251.8615751789976</v>
      </c>
      <c r="O10" s="2">
        <f t="shared" si="3"/>
        <v>123.43820774928076</v>
      </c>
      <c r="P10" s="2">
        <f t="shared" si="7"/>
        <v>99.38582855128537</v>
      </c>
      <c r="Q10" s="2">
        <f t="shared" si="5"/>
        <v>99.74480151228732</v>
      </c>
      <c r="R10" s="2">
        <f t="shared" si="8"/>
        <v>99.42327783895904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s="19" customFormat="1" ht="32.25" customHeight="1">
      <c r="A11" s="25" t="s">
        <v>147</v>
      </c>
      <c r="B11" s="12" t="s">
        <v>144</v>
      </c>
      <c r="C11" s="12"/>
      <c r="D11" s="30"/>
      <c r="E11" s="7"/>
      <c r="F11" s="7"/>
      <c r="G11" s="39">
        <v>228.7</v>
      </c>
      <c r="H11" s="1">
        <v>23.1</v>
      </c>
      <c r="I11" s="1">
        <f t="shared" si="0"/>
        <v>251.79999999999998</v>
      </c>
      <c r="J11" s="1">
        <v>224.7</v>
      </c>
      <c r="K11" s="1">
        <v>23.1</v>
      </c>
      <c r="L11" s="1">
        <f t="shared" si="1"/>
        <v>247.79999999999998</v>
      </c>
      <c r="M11" s="1"/>
      <c r="N11" s="1"/>
      <c r="O11" s="1"/>
      <c r="P11" s="1">
        <f>J11/G11*100</f>
        <v>98.25098382160034</v>
      </c>
      <c r="Q11" s="1">
        <f t="shared" si="5"/>
        <v>100</v>
      </c>
      <c r="R11" s="1">
        <f>L11/I11*100</f>
        <v>98.41143764892773</v>
      </c>
      <c r="S11" s="1"/>
      <c r="T11" s="1"/>
      <c r="U11" s="1"/>
    </row>
    <row r="12" spans="1:21" s="19" customFormat="1" ht="17.25" customHeight="1">
      <c r="A12" s="25" t="s">
        <v>148</v>
      </c>
      <c r="B12" s="12" t="s">
        <v>145</v>
      </c>
      <c r="C12" s="12"/>
      <c r="D12" s="30"/>
      <c r="E12" s="7"/>
      <c r="F12" s="7"/>
      <c r="G12" s="39">
        <v>44.35</v>
      </c>
      <c r="H12" s="1">
        <v>150.8</v>
      </c>
      <c r="I12" s="1">
        <f t="shared" si="0"/>
        <v>195.15</v>
      </c>
      <c r="J12" s="1">
        <v>35.3</v>
      </c>
      <c r="K12" s="1">
        <v>150.8</v>
      </c>
      <c r="L12" s="1">
        <f t="shared" si="1"/>
        <v>186.10000000000002</v>
      </c>
      <c r="M12" s="1"/>
      <c r="N12" s="1"/>
      <c r="O12" s="1"/>
      <c r="P12" s="1">
        <f>J12/G12*100</f>
        <v>79.59413754227734</v>
      </c>
      <c r="Q12" s="1">
        <f t="shared" si="5"/>
        <v>100</v>
      </c>
      <c r="R12" s="1">
        <f>L12/I12*100</f>
        <v>95.36254163464002</v>
      </c>
      <c r="S12" s="1"/>
      <c r="T12" s="1"/>
      <c r="U12" s="1"/>
    </row>
    <row r="13" spans="1:21" s="19" customFormat="1" ht="27" customHeight="1">
      <c r="A13" s="25" t="s">
        <v>101</v>
      </c>
      <c r="B13" s="12" t="s">
        <v>96</v>
      </c>
      <c r="C13" s="12"/>
      <c r="D13" s="30"/>
      <c r="E13" s="12"/>
      <c r="F13" s="7">
        <f t="shared" si="6"/>
        <v>0</v>
      </c>
      <c r="G13" s="39">
        <v>450</v>
      </c>
      <c r="H13" s="33"/>
      <c r="I13" s="1">
        <f t="shared" si="0"/>
        <v>450</v>
      </c>
      <c r="J13" s="1">
        <v>423.1</v>
      </c>
      <c r="K13" s="1"/>
      <c r="L13" s="1">
        <f t="shared" si="1"/>
        <v>423.1</v>
      </c>
      <c r="M13" s="1"/>
      <c r="N13" s="1"/>
      <c r="O13" s="1"/>
      <c r="P13" s="1">
        <f t="shared" si="7"/>
        <v>94.02222222222223</v>
      </c>
      <c r="Q13" s="1"/>
      <c r="R13" s="1">
        <f t="shared" si="8"/>
        <v>94.02222222222223</v>
      </c>
      <c r="S13" s="1"/>
      <c r="T13" s="1"/>
      <c r="U13" s="1"/>
    </row>
    <row r="14" spans="1:21" s="19" customFormat="1" ht="42" customHeight="1">
      <c r="A14" s="11" t="s">
        <v>136</v>
      </c>
      <c r="B14" s="12" t="s">
        <v>135</v>
      </c>
      <c r="C14" s="12"/>
      <c r="D14" s="30"/>
      <c r="E14" s="12"/>
      <c r="F14" s="7"/>
      <c r="G14" s="39">
        <v>192.8</v>
      </c>
      <c r="H14" s="33"/>
      <c r="I14" s="1">
        <f t="shared" si="0"/>
        <v>192.8</v>
      </c>
      <c r="J14" s="1">
        <v>192.749</v>
      </c>
      <c r="K14" s="33"/>
      <c r="L14" s="1">
        <f t="shared" si="1"/>
        <v>192.749</v>
      </c>
      <c r="M14" s="1"/>
      <c r="N14" s="1"/>
      <c r="O14" s="1"/>
      <c r="P14" s="1">
        <f t="shared" si="7"/>
        <v>99.97354771784231</v>
      </c>
      <c r="Q14" s="1"/>
      <c r="R14" s="1">
        <f t="shared" si="8"/>
        <v>99.97354771784231</v>
      </c>
      <c r="S14" s="1"/>
      <c r="T14" s="1"/>
      <c r="U14" s="1"/>
    </row>
    <row r="15" spans="1:21" s="19" customFormat="1" ht="22.5" customHeight="1">
      <c r="A15" s="25" t="s">
        <v>102</v>
      </c>
      <c r="B15" s="12" t="s">
        <v>97</v>
      </c>
      <c r="C15" s="12"/>
      <c r="D15" s="30"/>
      <c r="E15" s="12"/>
      <c r="F15" s="7">
        <f t="shared" si="6"/>
        <v>0</v>
      </c>
      <c r="G15" s="39">
        <v>50</v>
      </c>
      <c r="H15" s="33"/>
      <c r="I15" s="1">
        <f t="shared" si="0"/>
        <v>50</v>
      </c>
      <c r="J15" s="1">
        <v>38.5</v>
      </c>
      <c r="K15" s="33"/>
      <c r="L15" s="1">
        <f t="shared" si="1"/>
        <v>38.5</v>
      </c>
      <c r="M15" s="1"/>
      <c r="N15" s="1"/>
      <c r="O15" s="1"/>
      <c r="P15" s="1">
        <f t="shared" si="7"/>
        <v>77</v>
      </c>
      <c r="Q15" s="1"/>
      <c r="R15" s="1">
        <f t="shared" si="8"/>
        <v>77</v>
      </c>
      <c r="S15" s="1"/>
      <c r="T15" s="1"/>
      <c r="U15" s="1"/>
    </row>
    <row r="16" spans="1:21" s="19" customFormat="1" ht="26.25" customHeight="1">
      <c r="A16" s="25" t="s">
        <v>103</v>
      </c>
      <c r="B16" s="12" t="s">
        <v>98</v>
      </c>
      <c r="C16" s="12"/>
      <c r="D16" s="30"/>
      <c r="E16" s="12"/>
      <c r="F16" s="7">
        <f t="shared" si="6"/>
        <v>0</v>
      </c>
      <c r="G16" s="39">
        <v>53.7</v>
      </c>
      <c r="H16" s="33"/>
      <c r="I16" s="1">
        <f t="shared" si="0"/>
        <v>53.7</v>
      </c>
      <c r="J16" s="1">
        <v>43.3</v>
      </c>
      <c r="K16" s="1"/>
      <c r="L16" s="1">
        <f t="shared" si="1"/>
        <v>43.3</v>
      </c>
      <c r="M16" s="1"/>
      <c r="N16" s="1"/>
      <c r="O16" s="1"/>
      <c r="P16" s="1">
        <f t="shared" si="7"/>
        <v>80.63314711359403</v>
      </c>
      <c r="Q16" s="1"/>
      <c r="R16" s="1">
        <f t="shared" si="8"/>
        <v>80.63314711359403</v>
      </c>
      <c r="S16" s="1"/>
      <c r="T16" s="1"/>
      <c r="U16" s="1"/>
    </row>
    <row r="17" spans="1:21" s="19" customFormat="1" ht="22.5" customHeight="1" hidden="1">
      <c r="A17" s="25" t="s">
        <v>104</v>
      </c>
      <c r="B17" s="12" t="s">
        <v>99</v>
      </c>
      <c r="C17" s="12"/>
      <c r="D17" s="30"/>
      <c r="E17" s="12"/>
      <c r="F17" s="7">
        <f t="shared" si="6"/>
        <v>0</v>
      </c>
      <c r="G17" s="39"/>
      <c r="H17" s="33"/>
      <c r="I17" s="1">
        <f t="shared" si="0"/>
        <v>0</v>
      </c>
      <c r="J17" s="33"/>
      <c r="K17" s="33"/>
      <c r="L17" s="33">
        <f t="shared" si="1"/>
        <v>0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s="19" customFormat="1" ht="22.5" customHeight="1">
      <c r="A18" s="25" t="s">
        <v>105</v>
      </c>
      <c r="B18" s="12" t="s">
        <v>100</v>
      </c>
      <c r="C18" s="12"/>
      <c r="D18" s="30">
        <v>300</v>
      </c>
      <c r="E18" s="12"/>
      <c r="F18" s="7">
        <f t="shared" si="6"/>
        <v>300</v>
      </c>
      <c r="G18" s="39">
        <v>565</v>
      </c>
      <c r="H18" s="1"/>
      <c r="I18" s="1">
        <f t="shared" si="0"/>
        <v>565</v>
      </c>
      <c r="J18" s="1">
        <v>530.8</v>
      </c>
      <c r="K18" s="1"/>
      <c r="L18" s="1">
        <f t="shared" si="1"/>
        <v>530.8</v>
      </c>
      <c r="M18" s="1">
        <f t="shared" si="2"/>
        <v>176.9333333333333</v>
      </c>
      <c r="N18" s="1"/>
      <c r="O18" s="1">
        <f t="shared" si="3"/>
        <v>176.9333333333333</v>
      </c>
      <c r="P18" s="1">
        <f t="shared" si="7"/>
        <v>93.94690265486724</v>
      </c>
      <c r="Q18" s="1"/>
      <c r="R18" s="1">
        <f t="shared" si="8"/>
        <v>93.94690265486724</v>
      </c>
      <c r="S18" s="1"/>
      <c r="T18" s="1"/>
      <c r="U18" s="1"/>
    </row>
    <row r="19" spans="1:21" s="19" customFormat="1" ht="18" customHeight="1">
      <c r="A19" s="18" t="s">
        <v>4</v>
      </c>
      <c r="B19" s="12"/>
      <c r="C19" s="12" t="s">
        <v>11</v>
      </c>
      <c r="D19" s="1">
        <f>D20+D21+D23+D22</f>
        <v>1425.1999999999998</v>
      </c>
      <c r="E19" s="1">
        <f>E20+E21+E23+E22</f>
        <v>0</v>
      </c>
      <c r="F19" s="1">
        <f>SUM(F20:F23)</f>
        <v>1425.1999999999998</v>
      </c>
      <c r="G19" s="1">
        <f>G20+G21+G23+G22</f>
        <v>2107.6</v>
      </c>
      <c r="H19" s="1">
        <f>SUM(H20:H23)</f>
        <v>28</v>
      </c>
      <c r="I19" s="1">
        <f t="shared" si="0"/>
        <v>2135.6</v>
      </c>
      <c r="J19" s="1">
        <f>SUM(J20:J23)</f>
        <v>2079.2</v>
      </c>
      <c r="K19" s="1">
        <f>SUM(K20:K23)</f>
        <v>26.8</v>
      </c>
      <c r="L19" s="1">
        <f t="shared" si="1"/>
        <v>2106</v>
      </c>
      <c r="M19" s="1">
        <f t="shared" si="2"/>
        <v>145.88829637945554</v>
      </c>
      <c r="N19" s="1"/>
      <c r="O19" s="1">
        <f t="shared" si="3"/>
        <v>147.7687342127421</v>
      </c>
      <c r="P19" s="1">
        <f t="shared" si="7"/>
        <v>98.65249572973998</v>
      </c>
      <c r="Q19" s="1">
        <f>K19/H19*100</f>
        <v>95.71428571428572</v>
      </c>
      <c r="R19" s="1">
        <f t="shared" si="8"/>
        <v>98.61397265405508</v>
      </c>
      <c r="S19" s="1" t="e">
        <f>J19/#REF!*100</f>
        <v>#REF!</v>
      </c>
      <c r="T19" s="1" t="e">
        <f>K19/#REF!*100</f>
        <v>#REF!</v>
      </c>
      <c r="U19" s="1" t="e">
        <f>L19/#REF!*100</f>
        <v>#REF!</v>
      </c>
    </row>
    <row r="20" spans="1:21" ht="18" customHeight="1">
      <c r="A20" s="14" t="s">
        <v>23</v>
      </c>
      <c r="B20" s="15" t="s">
        <v>156</v>
      </c>
      <c r="C20" s="15" t="s">
        <v>19</v>
      </c>
      <c r="D20" s="16" t="s">
        <v>88</v>
      </c>
      <c r="E20" s="15"/>
      <c r="F20" s="16">
        <f>D20+E20</f>
        <v>397.4</v>
      </c>
      <c r="G20" s="16">
        <v>443.3</v>
      </c>
      <c r="H20" s="2">
        <v>28</v>
      </c>
      <c r="I20" s="2">
        <f t="shared" si="0"/>
        <v>471.3</v>
      </c>
      <c r="J20" s="2">
        <v>427.9</v>
      </c>
      <c r="K20" s="2">
        <v>26.8</v>
      </c>
      <c r="L20" s="2">
        <f t="shared" si="1"/>
        <v>454.7</v>
      </c>
      <c r="M20" s="2">
        <f t="shared" si="2"/>
        <v>107.67488676396577</v>
      </c>
      <c r="N20" s="2"/>
      <c r="O20" s="2">
        <f t="shared" si="3"/>
        <v>114.41872169099145</v>
      </c>
      <c r="P20" s="2">
        <f t="shared" si="7"/>
        <v>96.52605459057071</v>
      </c>
      <c r="Q20" s="1">
        <f>K20/H20*100</f>
        <v>95.71428571428572</v>
      </c>
      <c r="R20" s="2">
        <f t="shared" si="8"/>
        <v>96.47782728622958</v>
      </c>
      <c r="S20" s="2" t="e">
        <f>J20/#REF!*100</f>
        <v>#REF!</v>
      </c>
      <c r="T20" s="2" t="e">
        <f>K20/#REF!*100</f>
        <v>#REF!</v>
      </c>
      <c r="U20" s="2" t="e">
        <f>L20/#REF!*100</f>
        <v>#REF!</v>
      </c>
    </row>
    <row r="21" spans="1:21" ht="17.25" customHeight="1">
      <c r="A21" s="14" t="s">
        <v>24</v>
      </c>
      <c r="B21" s="15" t="s">
        <v>72</v>
      </c>
      <c r="C21" s="15" t="s">
        <v>20</v>
      </c>
      <c r="D21" s="16" t="s">
        <v>89</v>
      </c>
      <c r="E21" s="15"/>
      <c r="F21" s="16">
        <f>D21+E21</f>
        <v>1027.8</v>
      </c>
      <c r="G21" s="16">
        <v>1664.3</v>
      </c>
      <c r="H21" s="2"/>
      <c r="I21" s="2">
        <f t="shared" si="0"/>
        <v>1664.3</v>
      </c>
      <c r="J21" s="2">
        <v>1651.3</v>
      </c>
      <c r="K21" s="2"/>
      <c r="L21" s="2">
        <f t="shared" si="1"/>
        <v>1651.3</v>
      </c>
      <c r="M21" s="2">
        <f t="shared" si="2"/>
        <v>160.6635532204709</v>
      </c>
      <c r="N21" s="2"/>
      <c r="O21" s="2">
        <f t="shared" si="3"/>
        <v>160.6635532204709</v>
      </c>
      <c r="P21" s="2">
        <f t="shared" si="7"/>
        <v>99.21889082497147</v>
      </c>
      <c r="Q21" s="2"/>
      <c r="R21" s="2">
        <f t="shared" si="8"/>
        <v>99.21889082497147</v>
      </c>
      <c r="S21" s="2" t="e">
        <f>J21/#REF!*100</f>
        <v>#REF!</v>
      </c>
      <c r="T21" s="2" t="e">
        <f>K21/#REF!*100</f>
        <v>#REF!</v>
      </c>
      <c r="U21" s="2" t="e">
        <f>L21/#REF!*100</f>
        <v>#REF!</v>
      </c>
    </row>
    <row r="22" spans="1:21" ht="12.75" hidden="1">
      <c r="A22" s="14" t="s">
        <v>45</v>
      </c>
      <c r="B22" s="12" t="s">
        <v>58</v>
      </c>
      <c r="C22" s="15" t="s">
        <v>44</v>
      </c>
      <c r="D22" s="16"/>
      <c r="E22" s="15"/>
      <c r="F22" s="16">
        <f>D22+E22</f>
        <v>0</v>
      </c>
      <c r="G22" s="37"/>
      <c r="H22" s="35"/>
      <c r="I22" s="35">
        <f t="shared" si="0"/>
        <v>0</v>
      </c>
      <c r="J22" s="35"/>
      <c r="K22" s="35"/>
      <c r="L22" s="35">
        <f t="shared" si="1"/>
        <v>0</v>
      </c>
      <c r="M22" s="1" t="e">
        <f t="shared" si="2"/>
        <v>#DIV/0!</v>
      </c>
      <c r="N22" s="1"/>
      <c r="O22" s="1" t="e">
        <f t="shared" si="3"/>
        <v>#DIV/0!</v>
      </c>
      <c r="P22" s="2" t="e">
        <f t="shared" si="7"/>
        <v>#DIV/0!</v>
      </c>
      <c r="Q22" s="2"/>
      <c r="R22" s="2" t="e">
        <f t="shared" si="8"/>
        <v>#DIV/0!</v>
      </c>
      <c r="S22" s="2" t="e">
        <f>J22/#REF!*100</f>
        <v>#REF!</v>
      </c>
      <c r="T22" s="2"/>
      <c r="U22" s="2"/>
    </row>
    <row r="23" spans="1:21" ht="12.75" hidden="1">
      <c r="A23" s="14" t="s">
        <v>25</v>
      </c>
      <c r="B23" s="12" t="s">
        <v>59</v>
      </c>
      <c r="C23" s="15" t="s">
        <v>21</v>
      </c>
      <c r="D23" s="16"/>
      <c r="E23" s="15"/>
      <c r="F23" s="16">
        <f>D23+E23</f>
        <v>0</v>
      </c>
      <c r="G23" s="37"/>
      <c r="H23" s="35"/>
      <c r="I23" s="35">
        <f t="shared" si="0"/>
        <v>0</v>
      </c>
      <c r="J23" s="35"/>
      <c r="K23" s="35"/>
      <c r="L23" s="35">
        <f t="shared" si="1"/>
        <v>0</v>
      </c>
      <c r="M23" s="1" t="e">
        <f t="shared" si="2"/>
        <v>#DIV/0!</v>
      </c>
      <c r="N23" s="1"/>
      <c r="O23" s="1" t="e">
        <f t="shared" si="3"/>
        <v>#DIV/0!</v>
      </c>
      <c r="P23" s="2" t="e">
        <f t="shared" si="7"/>
        <v>#DIV/0!</v>
      </c>
      <c r="Q23" s="2"/>
      <c r="R23" s="2" t="e">
        <f t="shared" si="8"/>
        <v>#DIV/0!</v>
      </c>
      <c r="S23" s="2" t="e">
        <f>J23/#REF!*100</f>
        <v>#REF!</v>
      </c>
      <c r="T23" s="1"/>
      <c r="U23" s="2" t="e">
        <f>L23/#REF!*100</f>
        <v>#REF!</v>
      </c>
    </row>
    <row r="24" spans="1:21" s="19" customFormat="1" ht="18.75" customHeight="1">
      <c r="A24" s="18" t="s">
        <v>5</v>
      </c>
      <c r="B24" s="12"/>
      <c r="C24" s="12" t="s">
        <v>12</v>
      </c>
      <c r="D24" s="7" t="str">
        <f>D25</f>
        <v>93,4</v>
      </c>
      <c r="E24" s="7">
        <f>E25</f>
        <v>0</v>
      </c>
      <c r="F24" s="1">
        <f>SUM(F25:F25)</f>
        <v>93.4</v>
      </c>
      <c r="G24" s="7">
        <f>G25</f>
        <v>91.1</v>
      </c>
      <c r="H24" s="7">
        <f>H25</f>
        <v>0</v>
      </c>
      <c r="I24" s="1">
        <f t="shared" si="0"/>
        <v>91.1</v>
      </c>
      <c r="J24" s="1">
        <f>SUM(J25:J25)</f>
        <v>86</v>
      </c>
      <c r="K24" s="1">
        <f>SUM(K25:K25)</f>
        <v>0</v>
      </c>
      <c r="L24" s="1">
        <f t="shared" si="1"/>
        <v>86</v>
      </c>
      <c r="M24" s="1">
        <f t="shared" si="2"/>
        <v>92.07708779443254</v>
      </c>
      <c r="N24" s="1"/>
      <c r="O24" s="1">
        <f t="shared" si="3"/>
        <v>92.07708779443254</v>
      </c>
      <c r="P24" s="1">
        <f t="shared" si="7"/>
        <v>94.40175631174534</v>
      </c>
      <c r="Q24" s="1"/>
      <c r="R24" s="1">
        <f aca="true" t="shared" si="9" ref="R24:R38">L24/I24*100</f>
        <v>94.40175631174534</v>
      </c>
      <c r="S24" s="1" t="e">
        <f>J24/#REF!*100</f>
        <v>#REF!</v>
      </c>
      <c r="T24" s="1"/>
      <c r="U24" s="1" t="e">
        <f>L24/#REF!*100</f>
        <v>#REF!</v>
      </c>
    </row>
    <row r="25" spans="1:21" s="19" customFormat="1" ht="38.25" customHeight="1">
      <c r="A25" s="25" t="s">
        <v>90</v>
      </c>
      <c r="B25" s="12" t="s">
        <v>91</v>
      </c>
      <c r="C25" s="12" t="s">
        <v>22</v>
      </c>
      <c r="D25" s="7" t="s">
        <v>92</v>
      </c>
      <c r="E25" s="12"/>
      <c r="F25" s="7">
        <f>D25+E25</f>
        <v>93.4</v>
      </c>
      <c r="G25" s="7">
        <v>91.1</v>
      </c>
      <c r="H25" s="7"/>
      <c r="I25" s="7">
        <f t="shared" si="0"/>
        <v>91.1</v>
      </c>
      <c r="J25" s="1">
        <v>86</v>
      </c>
      <c r="K25" s="1"/>
      <c r="L25" s="7">
        <f t="shared" si="1"/>
        <v>86</v>
      </c>
      <c r="M25" s="1">
        <f t="shared" si="2"/>
        <v>92.07708779443254</v>
      </c>
      <c r="N25" s="1"/>
      <c r="O25" s="1">
        <f t="shared" si="3"/>
        <v>92.07708779443254</v>
      </c>
      <c r="P25" s="1">
        <f t="shared" si="7"/>
        <v>94.40175631174534</v>
      </c>
      <c r="Q25" s="1"/>
      <c r="R25" s="1">
        <f t="shared" si="9"/>
        <v>94.40175631174534</v>
      </c>
      <c r="S25" s="1" t="e">
        <f>J25/#REF!*100</f>
        <v>#REF!</v>
      </c>
      <c r="T25" s="1"/>
      <c r="U25" s="1" t="e">
        <f>L25/#REF!*100</f>
        <v>#REF!</v>
      </c>
    </row>
    <row r="26" spans="1:21" s="19" customFormat="1" ht="18.75" customHeight="1">
      <c r="A26" s="25" t="s">
        <v>123</v>
      </c>
      <c r="B26" s="12" t="s">
        <v>122</v>
      </c>
      <c r="C26" s="12"/>
      <c r="D26" s="7"/>
      <c r="E26" s="12"/>
      <c r="F26" s="7"/>
      <c r="G26" s="32"/>
      <c r="H26" s="7">
        <v>193</v>
      </c>
      <c r="I26" s="7">
        <f t="shared" si="0"/>
        <v>193</v>
      </c>
      <c r="J26" s="1"/>
      <c r="K26" s="1">
        <v>190.1</v>
      </c>
      <c r="L26" s="7">
        <f t="shared" si="1"/>
        <v>190.1</v>
      </c>
      <c r="M26" s="1"/>
      <c r="N26" s="1"/>
      <c r="O26" s="1"/>
      <c r="P26" s="1"/>
      <c r="Q26" s="1">
        <f>K26/H26*100</f>
        <v>98.49740932642487</v>
      </c>
      <c r="R26" s="1">
        <f t="shared" si="9"/>
        <v>98.49740932642487</v>
      </c>
      <c r="S26" s="1"/>
      <c r="T26" s="1"/>
      <c r="U26" s="1"/>
    </row>
    <row r="27" spans="1:21" s="19" customFormat="1" ht="15" customHeight="1">
      <c r="A27" s="18" t="s">
        <v>51</v>
      </c>
      <c r="B27" s="12" t="s">
        <v>93</v>
      </c>
      <c r="C27" s="12"/>
      <c r="D27" s="1">
        <f>D28+D29+D30</f>
        <v>500</v>
      </c>
      <c r="E27" s="1">
        <f>E28+E29+E30</f>
        <v>0</v>
      </c>
      <c r="F27" s="1">
        <f>F28+F29+F30</f>
        <v>500</v>
      </c>
      <c r="G27" s="1">
        <v>728</v>
      </c>
      <c r="H27" s="1">
        <v>529.5</v>
      </c>
      <c r="I27" s="7">
        <f t="shared" si="0"/>
        <v>1257.5</v>
      </c>
      <c r="J27" s="1">
        <v>653.2</v>
      </c>
      <c r="K27" s="1">
        <v>526.4</v>
      </c>
      <c r="L27" s="7">
        <f t="shared" si="1"/>
        <v>1179.6</v>
      </c>
      <c r="M27" s="1">
        <f t="shared" si="2"/>
        <v>130.64</v>
      </c>
      <c r="N27" s="1"/>
      <c r="O27" s="1">
        <f t="shared" si="3"/>
        <v>235.92</v>
      </c>
      <c r="P27" s="1">
        <f t="shared" si="7"/>
        <v>89.72527472527473</v>
      </c>
      <c r="Q27" s="1">
        <f>K27/H27*100</f>
        <v>99.4145420207743</v>
      </c>
      <c r="R27" s="1">
        <f t="shared" si="9"/>
        <v>93.80516898608349</v>
      </c>
      <c r="S27" s="1"/>
      <c r="T27" s="1"/>
      <c r="U27" s="1" t="e">
        <f>L27/#REF!*100</f>
        <v>#REF!</v>
      </c>
    </row>
    <row r="28" spans="1:21" ht="15" customHeight="1" hidden="1">
      <c r="A28" s="20" t="s">
        <v>53</v>
      </c>
      <c r="B28" s="15" t="s">
        <v>73</v>
      </c>
      <c r="C28" s="15"/>
      <c r="D28" s="2"/>
      <c r="E28" s="2"/>
      <c r="F28" s="2"/>
      <c r="G28" s="35"/>
      <c r="H28" s="35"/>
      <c r="I28" s="32">
        <f t="shared" si="0"/>
        <v>0</v>
      </c>
      <c r="J28" s="35"/>
      <c r="K28" s="35"/>
      <c r="L28" s="35">
        <f>J28+K28</f>
        <v>0</v>
      </c>
      <c r="M28" s="1"/>
      <c r="N28" s="1"/>
      <c r="O28" s="1"/>
      <c r="P28" s="2" t="e">
        <f t="shared" si="7"/>
        <v>#DIV/0!</v>
      </c>
      <c r="Q28" s="2"/>
      <c r="R28" s="2" t="e">
        <f t="shared" si="9"/>
        <v>#DIV/0!</v>
      </c>
      <c r="S28" s="2"/>
      <c r="T28" s="2"/>
      <c r="U28" s="2"/>
    </row>
    <row r="29" spans="1:21" ht="17.25" customHeight="1" hidden="1">
      <c r="A29" s="14" t="s">
        <v>54</v>
      </c>
      <c r="B29" s="15" t="s">
        <v>74</v>
      </c>
      <c r="C29" s="15"/>
      <c r="D29" s="16">
        <v>450</v>
      </c>
      <c r="E29" s="15"/>
      <c r="F29" s="16">
        <f aca="true" t="shared" si="10" ref="F29:F37">D29+E29</f>
        <v>450</v>
      </c>
      <c r="G29" s="35"/>
      <c r="H29" s="35"/>
      <c r="I29" s="32">
        <f t="shared" si="0"/>
        <v>0</v>
      </c>
      <c r="J29" s="35"/>
      <c r="K29" s="35"/>
      <c r="L29" s="35">
        <f>J29+K29</f>
        <v>0</v>
      </c>
      <c r="M29" s="1">
        <f t="shared" si="2"/>
        <v>0</v>
      </c>
      <c r="N29" s="1"/>
      <c r="O29" s="1">
        <f t="shared" si="3"/>
        <v>0</v>
      </c>
      <c r="P29" s="2" t="e">
        <f t="shared" si="7"/>
        <v>#DIV/0!</v>
      </c>
      <c r="Q29" s="2"/>
      <c r="R29" s="2" t="e">
        <f t="shared" si="9"/>
        <v>#DIV/0!</v>
      </c>
      <c r="S29" s="1"/>
      <c r="T29" s="1"/>
      <c r="U29" s="2" t="e">
        <f>L29/#REF!*100</f>
        <v>#REF!</v>
      </c>
    </row>
    <row r="30" spans="1:21" ht="17.25" customHeight="1" hidden="1">
      <c r="A30" s="14" t="s">
        <v>95</v>
      </c>
      <c r="B30" s="15" t="s">
        <v>94</v>
      </c>
      <c r="C30" s="15"/>
      <c r="D30" s="16">
        <v>50</v>
      </c>
      <c r="E30" s="15"/>
      <c r="F30" s="16">
        <f t="shared" si="10"/>
        <v>50</v>
      </c>
      <c r="G30" s="35"/>
      <c r="H30" s="35"/>
      <c r="I30" s="32">
        <f t="shared" si="0"/>
        <v>0</v>
      </c>
      <c r="J30" s="35"/>
      <c r="K30" s="35"/>
      <c r="L30" s="35">
        <f aca="true" t="shared" si="11" ref="L30:L38">J30+K30</f>
        <v>0</v>
      </c>
      <c r="M30" s="1">
        <f t="shared" si="2"/>
        <v>0</v>
      </c>
      <c r="N30" s="1"/>
      <c r="O30" s="1">
        <f t="shared" si="3"/>
        <v>0</v>
      </c>
      <c r="P30" s="2"/>
      <c r="Q30" s="2"/>
      <c r="R30" s="2"/>
      <c r="S30" s="1"/>
      <c r="T30" s="1"/>
      <c r="U30" s="2"/>
    </row>
    <row r="31" spans="1:21" s="19" customFormat="1" ht="17.25" customHeight="1">
      <c r="A31" s="21" t="s">
        <v>107</v>
      </c>
      <c r="B31" s="12" t="s">
        <v>106</v>
      </c>
      <c r="C31" s="12"/>
      <c r="D31" s="7"/>
      <c r="E31" s="12"/>
      <c r="F31" s="7">
        <f t="shared" si="10"/>
        <v>0</v>
      </c>
      <c r="G31" s="1">
        <v>285</v>
      </c>
      <c r="H31" s="7">
        <v>3.6</v>
      </c>
      <c r="I31" s="1">
        <f aca="true" t="shared" si="12" ref="I31:I38">G31+H31</f>
        <v>288.6</v>
      </c>
      <c r="J31" s="1">
        <v>267.9</v>
      </c>
      <c r="K31" s="1">
        <v>3.6</v>
      </c>
      <c r="L31" s="1">
        <f t="shared" si="11"/>
        <v>271.5</v>
      </c>
      <c r="M31" s="1"/>
      <c r="N31" s="1"/>
      <c r="O31" s="1"/>
      <c r="P31" s="1">
        <f t="shared" si="7"/>
        <v>94</v>
      </c>
      <c r="Q31" s="1"/>
      <c r="R31" s="1">
        <f t="shared" si="9"/>
        <v>94.07484407484407</v>
      </c>
      <c r="S31" s="1"/>
      <c r="T31" s="1"/>
      <c r="U31" s="1"/>
    </row>
    <row r="32" spans="1:21" s="19" customFormat="1" ht="17.25" customHeight="1" hidden="1">
      <c r="A32" s="21" t="s">
        <v>81</v>
      </c>
      <c r="B32" s="12" t="s">
        <v>80</v>
      </c>
      <c r="C32" s="12"/>
      <c r="D32" s="7"/>
      <c r="E32" s="12"/>
      <c r="F32" s="7">
        <f t="shared" si="10"/>
        <v>0</v>
      </c>
      <c r="G32" s="33"/>
      <c r="H32" s="33"/>
      <c r="I32" s="33">
        <f t="shared" si="12"/>
        <v>0</v>
      </c>
      <c r="J32" s="33"/>
      <c r="K32" s="33"/>
      <c r="L32" s="33">
        <f t="shared" si="11"/>
        <v>0</v>
      </c>
      <c r="M32" s="1" t="e">
        <f t="shared" si="2"/>
        <v>#DIV/0!</v>
      </c>
      <c r="N32" s="1" t="e">
        <f>K32/E32*100</f>
        <v>#DIV/0!</v>
      </c>
      <c r="O32" s="1" t="e">
        <f t="shared" si="3"/>
        <v>#DIV/0!</v>
      </c>
      <c r="P32" s="1"/>
      <c r="Q32" s="1" t="e">
        <f aca="true" t="shared" si="13" ref="Q32:Q38">K32/H32*100</f>
        <v>#DIV/0!</v>
      </c>
      <c r="R32" s="1" t="e">
        <f t="shared" si="9"/>
        <v>#DIV/0!</v>
      </c>
      <c r="S32" s="1"/>
      <c r="T32" s="1"/>
      <c r="U32" s="1"/>
    </row>
    <row r="33" spans="1:21" s="19" customFormat="1" ht="17.25" customHeight="1">
      <c r="A33" s="21" t="s">
        <v>125</v>
      </c>
      <c r="B33" s="12" t="s">
        <v>124</v>
      </c>
      <c r="C33" s="12"/>
      <c r="D33" s="7"/>
      <c r="E33" s="12" t="s">
        <v>126</v>
      </c>
      <c r="F33" s="7">
        <f t="shared" si="10"/>
        <v>1400</v>
      </c>
      <c r="G33" s="33"/>
      <c r="H33" s="1">
        <v>1406.7</v>
      </c>
      <c r="I33" s="1">
        <f t="shared" si="12"/>
        <v>1406.7</v>
      </c>
      <c r="J33" s="1"/>
      <c r="K33" s="1">
        <v>1404.6</v>
      </c>
      <c r="L33" s="1">
        <f t="shared" si="11"/>
        <v>1404.6</v>
      </c>
      <c r="M33" s="1"/>
      <c r="N33" s="1">
        <f>K33/E33*100</f>
        <v>100.32857142857141</v>
      </c>
      <c r="O33" s="1">
        <f t="shared" si="3"/>
        <v>100.32857142857141</v>
      </c>
      <c r="P33" s="1"/>
      <c r="Q33" s="1">
        <f t="shared" si="13"/>
        <v>99.85071443804648</v>
      </c>
      <c r="R33" s="1">
        <f t="shared" si="9"/>
        <v>99.85071443804648</v>
      </c>
      <c r="S33" s="1"/>
      <c r="T33" s="1"/>
      <c r="U33" s="1"/>
    </row>
    <row r="34" spans="1:21" s="19" customFormat="1" ht="27.75" customHeight="1">
      <c r="A34" s="21" t="s">
        <v>128</v>
      </c>
      <c r="B34" s="12" t="s">
        <v>127</v>
      </c>
      <c r="C34" s="12"/>
      <c r="D34" s="7"/>
      <c r="E34" s="12" t="s">
        <v>134</v>
      </c>
      <c r="F34" s="7">
        <f t="shared" si="10"/>
        <v>4625.3</v>
      </c>
      <c r="G34" s="33"/>
      <c r="H34" s="1">
        <v>2355.9</v>
      </c>
      <c r="I34" s="1">
        <f t="shared" si="12"/>
        <v>2355.9</v>
      </c>
      <c r="J34" s="1"/>
      <c r="K34" s="1">
        <v>2335.3</v>
      </c>
      <c r="L34" s="1">
        <f t="shared" si="11"/>
        <v>2335.3</v>
      </c>
      <c r="M34" s="1"/>
      <c r="N34" s="1">
        <f>K34/E34*100</f>
        <v>50.489697965537374</v>
      </c>
      <c r="O34" s="1">
        <f t="shared" si="3"/>
        <v>50.489697965537374</v>
      </c>
      <c r="P34" s="1"/>
      <c r="Q34" s="1">
        <f t="shared" si="13"/>
        <v>99.12559955855512</v>
      </c>
      <c r="R34" s="1">
        <f t="shared" si="9"/>
        <v>99.12559955855512</v>
      </c>
      <c r="S34" s="1"/>
      <c r="T34" s="1"/>
      <c r="U34" s="1"/>
    </row>
    <row r="35" spans="1:21" s="19" customFormat="1" ht="27.75" customHeight="1">
      <c r="A35" s="40" t="s">
        <v>141</v>
      </c>
      <c r="B35" s="12" t="s">
        <v>140</v>
      </c>
      <c r="C35" s="12"/>
      <c r="D35" s="7"/>
      <c r="E35" s="12"/>
      <c r="F35" s="7">
        <f t="shared" si="10"/>
        <v>0</v>
      </c>
      <c r="G35" s="33"/>
      <c r="H35" s="1">
        <v>357</v>
      </c>
      <c r="I35" s="1">
        <f t="shared" si="12"/>
        <v>357</v>
      </c>
      <c r="J35" s="1"/>
      <c r="K35" s="1">
        <v>356.9</v>
      </c>
      <c r="L35" s="1">
        <f t="shared" si="11"/>
        <v>356.9</v>
      </c>
      <c r="M35" s="1"/>
      <c r="N35" s="1"/>
      <c r="O35" s="1"/>
      <c r="P35" s="1"/>
      <c r="Q35" s="1">
        <f t="shared" si="13"/>
        <v>99.9719887955182</v>
      </c>
      <c r="R35" s="1">
        <f t="shared" si="9"/>
        <v>99.9719887955182</v>
      </c>
      <c r="S35" s="1"/>
      <c r="T35" s="1"/>
      <c r="U35" s="1"/>
    </row>
    <row r="36" spans="1:21" s="19" customFormat="1" ht="27.75" customHeight="1">
      <c r="A36" s="25" t="s">
        <v>152</v>
      </c>
      <c r="B36" s="12" t="s">
        <v>149</v>
      </c>
      <c r="C36" s="12"/>
      <c r="D36" s="7"/>
      <c r="E36" s="12"/>
      <c r="F36" s="7">
        <f t="shared" si="10"/>
        <v>0</v>
      </c>
      <c r="G36" s="33"/>
      <c r="H36" s="1">
        <v>2192.2</v>
      </c>
      <c r="I36" s="1">
        <f t="shared" si="12"/>
        <v>2192.2</v>
      </c>
      <c r="J36" s="1"/>
      <c r="K36" s="1">
        <v>2191.6</v>
      </c>
      <c r="L36" s="1">
        <f t="shared" si="11"/>
        <v>2191.6</v>
      </c>
      <c r="M36" s="1"/>
      <c r="N36" s="1"/>
      <c r="O36" s="1"/>
      <c r="P36" s="1"/>
      <c r="Q36" s="1">
        <f t="shared" si="13"/>
        <v>99.97263023446766</v>
      </c>
      <c r="R36" s="1">
        <f t="shared" si="9"/>
        <v>99.97263023446766</v>
      </c>
      <c r="S36" s="1"/>
      <c r="T36" s="1"/>
      <c r="U36" s="1"/>
    </row>
    <row r="37" spans="1:21" s="19" customFormat="1" ht="27.75" customHeight="1">
      <c r="A37" s="25" t="s">
        <v>158</v>
      </c>
      <c r="B37" s="12" t="s">
        <v>157</v>
      </c>
      <c r="C37" s="12"/>
      <c r="D37" s="7"/>
      <c r="E37" s="12"/>
      <c r="F37" s="7">
        <f t="shared" si="10"/>
        <v>0</v>
      </c>
      <c r="G37" s="33"/>
      <c r="H37" s="1">
        <v>1100</v>
      </c>
      <c r="I37" s="1">
        <f t="shared" si="12"/>
        <v>1100</v>
      </c>
      <c r="J37" s="1"/>
      <c r="K37" s="1"/>
      <c r="L37" s="1">
        <f t="shared" si="11"/>
        <v>0</v>
      </c>
      <c r="M37" s="1"/>
      <c r="N37" s="1"/>
      <c r="O37" s="1"/>
      <c r="P37" s="1"/>
      <c r="Q37" s="1">
        <f t="shared" si="13"/>
        <v>0</v>
      </c>
      <c r="R37" s="1">
        <f t="shared" si="9"/>
        <v>0</v>
      </c>
      <c r="S37" s="1"/>
      <c r="T37" s="1"/>
      <c r="U37" s="1"/>
    </row>
    <row r="38" spans="1:21" s="41" customFormat="1" ht="27.75" customHeight="1">
      <c r="A38" s="25" t="s">
        <v>109</v>
      </c>
      <c r="B38" s="12" t="s">
        <v>108</v>
      </c>
      <c r="C38" s="12"/>
      <c r="D38" s="7">
        <f>D39</f>
        <v>200</v>
      </c>
      <c r="E38" s="1">
        <v>1500</v>
      </c>
      <c r="F38" s="1">
        <f>SUM(F39:F40)</f>
        <v>200</v>
      </c>
      <c r="G38" s="7">
        <v>880</v>
      </c>
      <c r="H38" s="7">
        <v>3434.8</v>
      </c>
      <c r="I38" s="1">
        <f t="shared" si="12"/>
        <v>4314.8</v>
      </c>
      <c r="J38" s="1">
        <v>879</v>
      </c>
      <c r="K38" s="1">
        <v>3430.4</v>
      </c>
      <c r="L38" s="1">
        <f t="shared" si="11"/>
        <v>4309.4</v>
      </c>
      <c r="M38" s="1">
        <f t="shared" si="2"/>
        <v>439.49999999999994</v>
      </c>
      <c r="N38" s="1">
        <f>K38/E38*100</f>
        <v>228.69333333333333</v>
      </c>
      <c r="O38" s="1">
        <f t="shared" si="3"/>
        <v>2154.7</v>
      </c>
      <c r="P38" s="1">
        <f t="shared" si="7"/>
        <v>99.88636363636364</v>
      </c>
      <c r="Q38" s="1">
        <f t="shared" si="13"/>
        <v>99.87189938278793</v>
      </c>
      <c r="R38" s="1">
        <f t="shared" si="9"/>
        <v>99.87484935570593</v>
      </c>
      <c r="S38" s="1" t="e">
        <f>J38/#REF!*100</f>
        <v>#REF!</v>
      </c>
      <c r="T38" s="1"/>
      <c r="U38" s="1" t="e">
        <f>L38/#REF!*100</f>
        <v>#REF!</v>
      </c>
    </row>
    <row r="39" spans="1:21" ht="18.75" customHeight="1" hidden="1">
      <c r="A39" s="14" t="s">
        <v>52</v>
      </c>
      <c r="B39" s="15" t="s">
        <v>74</v>
      </c>
      <c r="C39" s="15"/>
      <c r="D39" s="28">
        <v>200</v>
      </c>
      <c r="E39" s="15"/>
      <c r="F39" s="16">
        <f>D39+E39</f>
        <v>200</v>
      </c>
      <c r="G39" s="37">
        <v>600</v>
      </c>
      <c r="H39" s="35"/>
      <c r="I39" s="35">
        <f>G39+H39</f>
        <v>600</v>
      </c>
      <c r="J39" s="35">
        <v>394.5</v>
      </c>
      <c r="K39" s="35"/>
      <c r="L39" s="35">
        <f>J39+K39</f>
        <v>394.5</v>
      </c>
      <c r="M39" s="1">
        <f t="shared" si="2"/>
        <v>197.25</v>
      </c>
      <c r="N39" s="1"/>
      <c r="O39" s="1">
        <f t="shared" si="3"/>
        <v>197.25</v>
      </c>
      <c r="P39" s="2">
        <f t="shared" si="7"/>
        <v>65.75</v>
      </c>
      <c r="Q39" s="1" t="e">
        <f aca="true" t="shared" si="14" ref="Q39:Q54">K39/H39*100</f>
        <v>#DIV/0!</v>
      </c>
      <c r="R39" s="2">
        <f>L39/I39*100</f>
        <v>65.75</v>
      </c>
      <c r="S39" s="2" t="e">
        <f>J39/#REF!*100</f>
        <v>#REF!</v>
      </c>
      <c r="T39" s="1"/>
      <c r="U39" s="2" t="e">
        <f>L39/#REF!*100</f>
        <v>#REF!</v>
      </c>
    </row>
    <row r="40" spans="1:21" ht="25.5" customHeight="1" hidden="1">
      <c r="A40" s="14" t="s">
        <v>14</v>
      </c>
      <c r="B40" s="12" t="s">
        <v>60</v>
      </c>
      <c r="C40" s="15"/>
      <c r="D40" s="16" t="s">
        <v>43</v>
      </c>
      <c r="E40" s="15"/>
      <c r="F40" s="15"/>
      <c r="G40" s="35"/>
      <c r="H40" s="35"/>
      <c r="I40" s="35">
        <f>G40+H40</f>
        <v>0</v>
      </c>
      <c r="J40" s="33"/>
      <c r="K40" s="35"/>
      <c r="L40" s="35">
        <f>J40+K40</f>
        <v>0</v>
      </c>
      <c r="M40" s="1" t="e">
        <f t="shared" si="2"/>
        <v>#DIV/0!</v>
      </c>
      <c r="N40" s="1" t="e">
        <f>K40/E40*100</f>
        <v>#DIV/0!</v>
      </c>
      <c r="O40" s="1" t="e">
        <f t="shared" si="3"/>
        <v>#DIV/0!</v>
      </c>
      <c r="P40" s="2" t="e">
        <f aca="true" t="shared" si="15" ref="P40:P63">J40/G40*100</f>
        <v>#DIV/0!</v>
      </c>
      <c r="Q40" s="1" t="e">
        <f t="shared" si="14"/>
        <v>#DIV/0!</v>
      </c>
      <c r="R40" s="2" t="e">
        <f aca="true" t="shared" si="16" ref="R40:R68">L40/I40*100</f>
        <v>#DIV/0!</v>
      </c>
      <c r="S40" s="1"/>
      <c r="T40" s="1"/>
      <c r="U40" s="2"/>
    </row>
    <row r="41" spans="1:21" s="41" customFormat="1" ht="16.5" customHeight="1">
      <c r="A41" s="18" t="s">
        <v>55</v>
      </c>
      <c r="B41" s="12" t="s">
        <v>137</v>
      </c>
      <c r="C41" s="12"/>
      <c r="D41" s="7">
        <f>D42</f>
        <v>680</v>
      </c>
      <c r="E41" s="1">
        <f>E42</f>
        <v>0</v>
      </c>
      <c r="F41" s="1">
        <f>SUM(F42:F42)</f>
        <v>680</v>
      </c>
      <c r="G41" s="1">
        <v>1970.5</v>
      </c>
      <c r="H41" s="33">
        <f>H42</f>
        <v>0</v>
      </c>
      <c r="I41" s="1">
        <f>G41+H41</f>
        <v>1970.5</v>
      </c>
      <c r="J41" s="7">
        <v>1959.1</v>
      </c>
      <c r="K41" s="1">
        <f>SUM(K42:K42)</f>
        <v>0</v>
      </c>
      <c r="L41" s="1">
        <f>J41+K41</f>
        <v>1959.1</v>
      </c>
      <c r="M41" s="1">
        <f t="shared" si="2"/>
        <v>288.10294117647055</v>
      </c>
      <c r="N41" s="1"/>
      <c r="O41" s="1">
        <f t="shared" si="3"/>
        <v>288.10294117647055</v>
      </c>
      <c r="P41" s="1">
        <f t="shared" si="15"/>
        <v>99.4214666328343</v>
      </c>
      <c r="Q41" s="1"/>
      <c r="R41" s="1">
        <f t="shared" si="16"/>
        <v>99.4214666328343</v>
      </c>
      <c r="S41" s="1" t="e">
        <f>J41/#REF!*100</f>
        <v>#REF!</v>
      </c>
      <c r="T41" s="1"/>
      <c r="U41" s="1" t="e">
        <f>L41/#REF!*100</f>
        <v>#REF!</v>
      </c>
    </row>
    <row r="42" spans="1:21" ht="17.25" customHeight="1" hidden="1">
      <c r="A42" s="14" t="s">
        <v>56</v>
      </c>
      <c r="B42" s="15" t="s">
        <v>75</v>
      </c>
      <c r="C42" s="15"/>
      <c r="D42" s="16">
        <v>680</v>
      </c>
      <c r="E42" s="15"/>
      <c r="F42" s="16">
        <f aca="true" t="shared" si="17" ref="F42:F53">D42+E42</f>
        <v>680</v>
      </c>
      <c r="G42" s="35">
        <v>1075.5</v>
      </c>
      <c r="H42" s="35"/>
      <c r="I42" s="35">
        <f>G42+H42</f>
        <v>1075.5</v>
      </c>
      <c r="J42" s="35">
        <v>914.4</v>
      </c>
      <c r="K42" s="35"/>
      <c r="L42" s="1">
        <f aca="true" t="shared" si="18" ref="L42:L53">J42+K42</f>
        <v>914.4</v>
      </c>
      <c r="M42" s="2">
        <f t="shared" si="2"/>
        <v>134.47058823529412</v>
      </c>
      <c r="N42" s="2"/>
      <c r="O42" s="2">
        <f t="shared" si="3"/>
        <v>134.47058823529412</v>
      </c>
      <c r="P42" s="2">
        <f t="shared" si="15"/>
        <v>85.02092050209204</v>
      </c>
      <c r="Q42" s="1" t="e">
        <f t="shared" si="14"/>
        <v>#DIV/0!</v>
      </c>
      <c r="R42" s="1">
        <f t="shared" si="16"/>
        <v>85.02092050209204</v>
      </c>
      <c r="S42" s="2"/>
      <c r="T42" s="2"/>
      <c r="U42" s="2"/>
    </row>
    <row r="43" spans="1:21" ht="12.75" customHeight="1" hidden="1">
      <c r="A43" s="21" t="s">
        <v>33</v>
      </c>
      <c r="B43" s="12" t="s">
        <v>61</v>
      </c>
      <c r="C43" s="12"/>
      <c r="D43" s="7"/>
      <c r="E43" s="12"/>
      <c r="F43" s="16">
        <f t="shared" si="17"/>
        <v>0</v>
      </c>
      <c r="G43" s="33">
        <f>G44</f>
        <v>0</v>
      </c>
      <c r="H43" s="33">
        <f>H44</f>
        <v>0</v>
      </c>
      <c r="I43" s="35">
        <f aca="true" t="shared" si="19" ref="I43:I53">G43+H43</f>
        <v>0</v>
      </c>
      <c r="J43" s="33"/>
      <c r="K43" s="35"/>
      <c r="L43" s="1">
        <f t="shared" si="18"/>
        <v>0</v>
      </c>
      <c r="M43" s="1" t="e">
        <f t="shared" si="2"/>
        <v>#DIV/0!</v>
      </c>
      <c r="N43" s="1" t="e">
        <f aca="true" t="shared" si="20" ref="N43:N51">K43/E43*100</f>
        <v>#DIV/0!</v>
      </c>
      <c r="O43" s="1" t="e">
        <f t="shared" si="3"/>
        <v>#DIV/0!</v>
      </c>
      <c r="P43" s="2" t="e">
        <f t="shared" si="15"/>
        <v>#DIV/0!</v>
      </c>
      <c r="Q43" s="1" t="e">
        <f t="shared" si="14"/>
        <v>#DIV/0!</v>
      </c>
      <c r="R43" s="1" t="e">
        <f t="shared" si="16"/>
        <v>#DIV/0!</v>
      </c>
      <c r="S43" s="2" t="e">
        <f>J43/#REF!*100</f>
        <v>#REF!</v>
      </c>
      <c r="T43" s="1"/>
      <c r="U43" s="2" t="e">
        <f>L43/#REF!*100</f>
        <v>#REF!</v>
      </c>
    </row>
    <row r="44" spans="1:21" ht="12.75" customHeight="1" hidden="1">
      <c r="A44" s="14" t="s">
        <v>34</v>
      </c>
      <c r="B44" s="12" t="s">
        <v>62</v>
      </c>
      <c r="C44" s="15"/>
      <c r="D44" s="16"/>
      <c r="E44" s="15"/>
      <c r="F44" s="16">
        <f t="shared" si="17"/>
        <v>0</v>
      </c>
      <c r="G44" s="35"/>
      <c r="H44" s="35"/>
      <c r="I44" s="35">
        <f t="shared" si="19"/>
        <v>0</v>
      </c>
      <c r="J44" s="33"/>
      <c r="K44" s="35"/>
      <c r="L44" s="1">
        <f t="shared" si="18"/>
        <v>0</v>
      </c>
      <c r="M44" s="1" t="e">
        <f t="shared" si="2"/>
        <v>#DIV/0!</v>
      </c>
      <c r="N44" s="1" t="e">
        <f t="shared" si="20"/>
        <v>#DIV/0!</v>
      </c>
      <c r="O44" s="1" t="e">
        <f t="shared" si="3"/>
        <v>#DIV/0!</v>
      </c>
      <c r="P44" s="2" t="e">
        <f t="shared" si="15"/>
        <v>#DIV/0!</v>
      </c>
      <c r="Q44" s="1" t="e">
        <f t="shared" si="14"/>
        <v>#DIV/0!</v>
      </c>
      <c r="R44" s="1" t="e">
        <f t="shared" si="16"/>
        <v>#DIV/0!</v>
      </c>
      <c r="S44" s="2" t="e">
        <f>J44/#REF!*100</f>
        <v>#REF!</v>
      </c>
      <c r="T44" s="1"/>
      <c r="U44" s="2" t="e">
        <f>L44/#REF!*100</f>
        <v>#REF!</v>
      </c>
    </row>
    <row r="45" spans="1:21" ht="12.75" hidden="1">
      <c r="A45" s="21" t="s">
        <v>36</v>
      </c>
      <c r="B45" s="12"/>
      <c r="C45" s="12"/>
      <c r="D45" s="1">
        <f aca="true" t="shared" si="21" ref="D45:K45">D46+D47</f>
        <v>0</v>
      </c>
      <c r="E45" s="1">
        <f t="shared" si="21"/>
        <v>0</v>
      </c>
      <c r="F45" s="16">
        <f t="shared" si="17"/>
        <v>0</v>
      </c>
      <c r="G45" s="33">
        <f t="shared" si="21"/>
        <v>0</v>
      </c>
      <c r="H45" s="33">
        <f t="shared" si="21"/>
        <v>0</v>
      </c>
      <c r="I45" s="35">
        <f t="shared" si="19"/>
        <v>0</v>
      </c>
      <c r="J45" s="33">
        <f t="shared" si="21"/>
        <v>0</v>
      </c>
      <c r="K45" s="33">
        <f t="shared" si="21"/>
        <v>0</v>
      </c>
      <c r="L45" s="1">
        <f t="shared" si="18"/>
        <v>0</v>
      </c>
      <c r="M45" s="1" t="e">
        <f t="shared" si="2"/>
        <v>#DIV/0!</v>
      </c>
      <c r="N45" s="1" t="e">
        <f t="shared" si="20"/>
        <v>#DIV/0!</v>
      </c>
      <c r="O45" s="1" t="e">
        <f t="shared" si="3"/>
        <v>#DIV/0!</v>
      </c>
      <c r="P45" s="2" t="e">
        <f t="shared" si="15"/>
        <v>#DIV/0!</v>
      </c>
      <c r="Q45" s="1" t="e">
        <f t="shared" si="14"/>
        <v>#DIV/0!</v>
      </c>
      <c r="R45" s="1" t="e">
        <f t="shared" si="16"/>
        <v>#DIV/0!</v>
      </c>
      <c r="S45" s="1" t="e">
        <f>J45/#REF!*100</f>
        <v>#REF!</v>
      </c>
      <c r="T45" s="1"/>
      <c r="U45" s="1" t="e">
        <f>L45/#REF!*100</f>
        <v>#REF!</v>
      </c>
    </row>
    <row r="46" spans="1:21" ht="25.5" hidden="1">
      <c r="A46" s="14" t="s">
        <v>37</v>
      </c>
      <c r="B46" s="12"/>
      <c r="C46" s="15"/>
      <c r="D46" s="16"/>
      <c r="E46" s="15"/>
      <c r="F46" s="16">
        <f t="shared" si="17"/>
        <v>0</v>
      </c>
      <c r="G46" s="37"/>
      <c r="H46" s="35"/>
      <c r="I46" s="35">
        <f t="shared" si="19"/>
        <v>0</v>
      </c>
      <c r="J46" s="35"/>
      <c r="K46" s="35"/>
      <c r="L46" s="1">
        <f t="shared" si="18"/>
        <v>0</v>
      </c>
      <c r="M46" s="1" t="e">
        <f t="shared" si="2"/>
        <v>#DIV/0!</v>
      </c>
      <c r="N46" s="1" t="e">
        <f t="shared" si="20"/>
        <v>#DIV/0!</v>
      </c>
      <c r="O46" s="1" t="e">
        <f t="shared" si="3"/>
        <v>#DIV/0!</v>
      </c>
      <c r="P46" s="2" t="e">
        <f t="shared" si="15"/>
        <v>#DIV/0!</v>
      </c>
      <c r="Q46" s="1" t="e">
        <f t="shared" si="14"/>
        <v>#DIV/0!</v>
      </c>
      <c r="R46" s="1" t="e">
        <f t="shared" si="16"/>
        <v>#DIV/0!</v>
      </c>
      <c r="S46" s="2" t="e">
        <f>J46/#REF!*100</f>
        <v>#REF!</v>
      </c>
      <c r="T46" s="1"/>
      <c r="U46" s="2" t="e">
        <f>L46/#REF!*100</f>
        <v>#REF!</v>
      </c>
    </row>
    <row r="47" spans="1:21" ht="12.75" hidden="1">
      <c r="A47" s="14" t="s">
        <v>38</v>
      </c>
      <c r="B47" s="12" t="s">
        <v>63</v>
      </c>
      <c r="C47" s="15"/>
      <c r="D47" s="16"/>
      <c r="E47" s="15"/>
      <c r="F47" s="16">
        <f t="shared" si="17"/>
        <v>0</v>
      </c>
      <c r="G47" s="35"/>
      <c r="H47" s="35"/>
      <c r="I47" s="35">
        <f t="shared" si="19"/>
        <v>0</v>
      </c>
      <c r="J47" s="35"/>
      <c r="K47" s="35"/>
      <c r="L47" s="1">
        <f t="shared" si="18"/>
        <v>0</v>
      </c>
      <c r="M47" s="1" t="e">
        <f t="shared" si="2"/>
        <v>#DIV/0!</v>
      </c>
      <c r="N47" s="1" t="e">
        <f t="shared" si="20"/>
        <v>#DIV/0!</v>
      </c>
      <c r="O47" s="1" t="e">
        <f t="shared" si="3"/>
        <v>#DIV/0!</v>
      </c>
      <c r="P47" s="2" t="e">
        <f t="shared" si="15"/>
        <v>#DIV/0!</v>
      </c>
      <c r="Q47" s="1" t="e">
        <f t="shared" si="14"/>
        <v>#DIV/0!</v>
      </c>
      <c r="R47" s="1" t="e">
        <f t="shared" si="16"/>
        <v>#DIV/0!</v>
      </c>
      <c r="S47" s="2"/>
      <c r="T47" s="1"/>
      <c r="U47" s="2"/>
    </row>
    <row r="48" spans="1:21" ht="12.75" customHeight="1" hidden="1">
      <c r="A48" s="17" t="s">
        <v>17</v>
      </c>
      <c r="B48" s="12" t="s">
        <v>64</v>
      </c>
      <c r="C48" s="12"/>
      <c r="D48" s="7"/>
      <c r="E48" s="12"/>
      <c r="F48" s="16">
        <f t="shared" si="17"/>
        <v>0</v>
      </c>
      <c r="G48" s="33">
        <f>G49</f>
        <v>0</v>
      </c>
      <c r="H48" s="33">
        <f>H49</f>
        <v>0</v>
      </c>
      <c r="I48" s="35">
        <f t="shared" si="19"/>
        <v>0</v>
      </c>
      <c r="J48" s="33"/>
      <c r="K48" s="35"/>
      <c r="L48" s="1">
        <f t="shared" si="18"/>
        <v>0</v>
      </c>
      <c r="M48" s="1" t="e">
        <f t="shared" si="2"/>
        <v>#DIV/0!</v>
      </c>
      <c r="N48" s="1" t="e">
        <f t="shared" si="20"/>
        <v>#DIV/0!</v>
      </c>
      <c r="O48" s="1" t="e">
        <f t="shared" si="3"/>
        <v>#DIV/0!</v>
      </c>
      <c r="P48" s="2" t="e">
        <f t="shared" si="15"/>
        <v>#DIV/0!</v>
      </c>
      <c r="Q48" s="1" t="e">
        <f t="shared" si="14"/>
        <v>#DIV/0!</v>
      </c>
      <c r="R48" s="1" t="e">
        <f t="shared" si="16"/>
        <v>#DIV/0!</v>
      </c>
      <c r="S48" s="2" t="e">
        <f>J48/#REF!*100</f>
        <v>#REF!</v>
      </c>
      <c r="T48" s="1"/>
      <c r="U48" s="1" t="e">
        <f>L48/#REF!*100</f>
        <v>#REF!</v>
      </c>
    </row>
    <row r="49" spans="1:21" ht="12.75" customHeight="1" hidden="1">
      <c r="A49" s="14" t="s">
        <v>18</v>
      </c>
      <c r="B49" s="12" t="s">
        <v>65</v>
      </c>
      <c r="C49" s="15"/>
      <c r="D49" s="16"/>
      <c r="E49" s="15"/>
      <c r="F49" s="16">
        <f t="shared" si="17"/>
        <v>0</v>
      </c>
      <c r="G49" s="35"/>
      <c r="H49" s="35"/>
      <c r="I49" s="35">
        <f t="shared" si="19"/>
        <v>0</v>
      </c>
      <c r="J49" s="33"/>
      <c r="K49" s="35"/>
      <c r="L49" s="1">
        <f t="shared" si="18"/>
        <v>0</v>
      </c>
      <c r="M49" s="1" t="e">
        <f t="shared" si="2"/>
        <v>#DIV/0!</v>
      </c>
      <c r="N49" s="1" t="e">
        <f t="shared" si="20"/>
        <v>#DIV/0!</v>
      </c>
      <c r="O49" s="1" t="e">
        <f t="shared" si="3"/>
        <v>#DIV/0!</v>
      </c>
      <c r="P49" s="2" t="e">
        <f t="shared" si="15"/>
        <v>#DIV/0!</v>
      </c>
      <c r="Q49" s="1" t="e">
        <f t="shared" si="14"/>
        <v>#DIV/0!</v>
      </c>
      <c r="R49" s="1" t="e">
        <f t="shared" si="16"/>
        <v>#DIV/0!</v>
      </c>
      <c r="S49" s="2" t="e">
        <f>J49/#REF!*100</f>
        <v>#REF!</v>
      </c>
      <c r="T49" s="1"/>
      <c r="U49" s="2" t="e">
        <f>L49/#REF!*100</f>
        <v>#REF!</v>
      </c>
    </row>
    <row r="50" spans="1:21" ht="12.75" customHeight="1" hidden="1">
      <c r="A50" s="21" t="s">
        <v>15</v>
      </c>
      <c r="B50" s="12" t="s">
        <v>66</v>
      </c>
      <c r="C50" s="21"/>
      <c r="D50" s="1"/>
      <c r="E50" s="21"/>
      <c r="F50" s="16">
        <f t="shared" si="17"/>
        <v>0</v>
      </c>
      <c r="G50" s="33"/>
      <c r="H50" s="33"/>
      <c r="I50" s="35">
        <f t="shared" si="19"/>
        <v>0</v>
      </c>
      <c r="J50" s="33"/>
      <c r="K50" s="35"/>
      <c r="L50" s="1">
        <f t="shared" si="18"/>
        <v>0</v>
      </c>
      <c r="M50" s="1" t="e">
        <f t="shared" si="2"/>
        <v>#DIV/0!</v>
      </c>
      <c r="N50" s="1" t="e">
        <f t="shared" si="20"/>
        <v>#DIV/0!</v>
      </c>
      <c r="O50" s="1" t="e">
        <f t="shared" si="3"/>
        <v>#DIV/0!</v>
      </c>
      <c r="P50" s="2" t="e">
        <f t="shared" si="15"/>
        <v>#DIV/0!</v>
      </c>
      <c r="Q50" s="1" t="e">
        <f t="shared" si="14"/>
        <v>#DIV/0!</v>
      </c>
      <c r="R50" s="1" t="e">
        <f t="shared" si="16"/>
        <v>#DIV/0!</v>
      </c>
      <c r="S50" s="2" t="e">
        <f>J50/#REF!*100</f>
        <v>#REF!</v>
      </c>
      <c r="T50" s="1"/>
      <c r="U50" s="2"/>
    </row>
    <row r="51" spans="1:21" ht="19.5" customHeight="1" hidden="1">
      <c r="A51" s="17" t="s">
        <v>6</v>
      </c>
      <c r="B51" s="12"/>
      <c r="C51" s="12"/>
      <c r="D51" s="1" t="e">
        <f>D55+#REF!+D56+D57+D59+D58+D62+D66+D67+D64</f>
        <v>#REF!</v>
      </c>
      <c r="E51" s="1" t="e">
        <f>E55+#REF!+E56+E57+E58+E62+E66+E67+E64+E63</f>
        <v>#REF!</v>
      </c>
      <c r="F51" s="16" t="e">
        <f t="shared" si="17"/>
        <v>#REF!</v>
      </c>
      <c r="G51" s="33" t="e">
        <f>G55+#REF!+G56+G57+G58+G59+G62+G66+G67+G64</f>
        <v>#REF!</v>
      </c>
      <c r="H51" s="33" t="e">
        <f>H55+#REF!+H56+H57+H58+H60+H62+H66+H67+H64+H63</f>
        <v>#REF!</v>
      </c>
      <c r="I51" s="35" t="e">
        <f t="shared" si="19"/>
        <v>#REF!</v>
      </c>
      <c r="J51" s="33" t="e">
        <f>J55+#REF!+J56+J57+J58+J59+J62+J66+J67+J64+J63</f>
        <v>#REF!</v>
      </c>
      <c r="K51" s="33" t="e">
        <f>K55+#REF!+K56+K57+K58+K62+K66+K67+K64+K63</f>
        <v>#REF!</v>
      </c>
      <c r="L51" s="1" t="e">
        <f t="shared" si="18"/>
        <v>#REF!</v>
      </c>
      <c r="M51" s="1" t="e">
        <f t="shared" si="2"/>
        <v>#REF!</v>
      </c>
      <c r="N51" s="1" t="e">
        <f t="shared" si="20"/>
        <v>#REF!</v>
      </c>
      <c r="O51" s="1" t="e">
        <f t="shared" si="3"/>
        <v>#REF!</v>
      </c>
      <c r="P51" s="2" t="e">
        <f t="shared" si="15"/>
        <v>#REF!</v>
      </c>
      <c r="Q51" s="1" t="e">
        <f t="shared" si="14"/>
        <v>#REF!</v>
      </c>
      <c r="R51" s="1" t="e">
        <f t="shared" si="16"/>
        <v>#REF!</v>
      </c>
      <c r="S51" s="1" t="e">
        <f>J51/#REF!*100</f>
        <v>#REF!</v>
      </c>
      <c r="T51" s="1"/>
      <c r="U51" s="1" t="e">
        <f>L51/#REF!*100</f>
        <v>#REF!</v>
      </c>
    </row>
    <row r="52" spans="1:21" s="19" customFormat="1" ht="19.5" customHeight="1">
      <c r="A52" s="18" t="s">
        <v>130</v>
      </c>
      <c r="B52" s="12" t="s">
        <v>129</v>
      </c>
      <c r="C52" s="12"/>
      <c r="D52" s="1"/>
      <c r="E52" s="1"/>
      <c r="F52" s="7">
        <f t="shared" si="17"/>
        <v>0</v>
      </c>
      <c r="G52" s="33"/>
      <c r="H52" s="1">
        <v>850</v>
      </c>
      <c r="I52" s="1">
        <f t="shared" si="19"/>
        <v>850</v>
      </c>
      <c r="J52" s="1"/>
      <c r="K52" s="1">
        <v>838.8</v>
      </c>
      <c r="L52" s="1">
        <f t="shared" si="18"/>
        <v>838.8</v>
      </c>
      <c r="M52" s="1"/>
      <c r="N52" s="1"/>
      <c r="O52" s="1"/>
      <c r="P52" s="1"/>
      <c r="Q52" s="1">
        <f t="shared" si="14"/>
        <v>98.68235294117646</v>
      </c>
      <c r="R52" s="1">
        <f t="shared" si="16"/>
        <v>98.68235294117646</v>
      </c>
      <c r="S52" s="1"/>
      <c r="T52" s="1"/>
      <c r="U52" s="1"/>
    </row>
    <row r="53" spans="1:21" s="19" customFormat="1" ht="16.5" customHeight="1">
      <c r="A53" s="18" t="s">
        <v>79</v>
      </c>
      <c r="B53" s="12" t="s">
        <v>131</v>
      </c>
      <c r="C53" s="12"/>
      <c r="D53" s="1"/>
      <c r="E53" s="1">
        <v>50</v>
      </c>
      <c r="F53" s="7">
        <f t="shared" si="17"/>
        <v>50</v>
      </c>
      <c r="G53" s="33"/>
      <c r="H53" s="1"/>
      <c r="I53" s="1">
        <f t="shared" si="19"/>
        <v>0</v>
      </c>
      <c r="J53" s="1"/>
      <c r="K53" s="1"/>
      <c r="L53" s="1">
        <f t="shared" si="18"/>
        <v>0</v>
      </c>
      <c r="M53" s="1"/>
      <c r="N53" s="1"/>
      <c r="O53" s="1"/>
      <c r="P53" s="1"/>
      <c r="Q53" s="1"/>
      <c r="R53" s="1"/>
      <c r="S53" s="1"/>
      <c r="T53" s="1"/>
      <c r="U53" s="1"/>
    </row>
    <row r="54" spans="1:21" s="19" customFormat="1" ht="16.5" customHeight="1">
      <c r="A54" s="25" t="s">
        <v>151</v>
      </c>
      <c r="B54" s="12" t="s">
        <v>150</v>
      </c>
      <c r="C54" s="12"/>
      <c r="D54" s="1"/>
      <c r="E54" s="1"/>
      <c r="F54" s="7"/>
      <c r="G54" s="33"/>
      <c r="H54" s="1">
        <v>442.972</v>
      </c>
      <c r="I54" s="1">
        <f aca="true" t="shared" si="22" ref="I54:I69">G54+H54</f>
        <v>442.972</v>
      </c>
      <c r="J54" s="1"/>
      <c r="K54" s="1">
        <v>240.1</v>
      </c>
      <c r="L54" s="1">
        <f>J54+K54</f>
        <v>240.1</v>
      </c>
      <c r="M54" s="1"/>
      <c r="N54" s="1"/>
      <c r="O54" s="1"/>
      <c r="P54" s="1"/>
      <c r="Q54" s="1">
        <f t="shared" si="14"/>
        <v>54.20207146275611</v>
      </c>
      <c r="R54" s="1">
        <f t="shared" si="16"/>
        <v>54.20207146275611</v>
      </c>
      <c r="S54" s="1"/>
      <c r="T54" s="1"/>
      <c r="U54" s="1"/>
    </row>
    <row r="55" spans="1:21" s="19" customFormat="1" ht="17.25" customHeight="1">
      <c r="A55" s="21" t="s">
        <v>111</v>
      </c>
      <c r="B55" s="12" t="s">
        <v>110</v>
      </c>
      <c r="C55" s="12"/>
      <c r="D55" s="7">
        <v>10</v>
      </c>
      <c r="E55" s="12"/>
      <c r="F55" s="7">
        <f aca="true" t="shared" si="23" ref="F55:F71">D55+E55</f>
        <v>10</v>
      </c>
      <c r="G55" s="7">
        <v>10</v>
      </c>
      <c r="H55" s="33"/>
      <c r="I55" s="1">
        <f t="shared" si="22"/>
        <v>10</v>
      </c>
      <c r="J55" s="33"/>
      <c r="K55" s="33"/>
      <c r="L55" s="33">
        <f aca="true" t="shared" si="24" ref="L55:L71">J55+K55</f>
        <v>0</v>
      </c>
      <c r="M55" s="1">
        <f t="shared" si="2"/>
        <v>0</v>
      </c>
      <c r="N55" s="1"/>
      <c r="O55" s="1">
        <f t="shared" si="3"/>
        <v>0</v>
      </c>
      <c r="P55" s="1">
        <f t="shared" si="15"/>
        <v>0</v>
      </c>
      <c r="Q55" s="1"/>
      <c r="R55" s="1">
        <f t="shared" si="16"/>
        <v>0</v>
      </c>
      <c r="S55" s="1" t="e">
        <f>J55/#REF!*100</f>
        <v>#REF!</v>
      </c>
      <c r="T55" s="1"/>
      <c r="U55" s="1" t="e">
        <f>L55/#REF!*100</f>
        <v>#REF!</v>
      </c>
    </row>
    <row r="56" spans="1:21" s="19" customFormat="1" ht="25.5" hidden="1">
      <c r="A56" s="21" t="s">
        <v>26</v>
      </c>
      <c r="B56" s="12" t="s">
        <v>67</v>
      </c>
      <c r="C56" s="12"/>
      <c r="D56" s="7"/>
      <c r="E56" s="12"/>
      <c r="F56" s="7">
        <f t="shared" si="23"/>
        <v>0</v>
      </c>
      <c r="G56" s="32"/>
      <c r="H56" s="33"/>
      <c r="I56" s="33">
        <f t="shared" si="22"/>
        <v>0</v>
      </c>
      <c r="J56" s="33"/>
      <c r="K56" s="33"/>
      <c r="L56" s="33">
        <f t="shared" si="24"/>
        <v>0</v>
      </c>
      <c r="M56" s="1" t="e">
        <f t="shared" si="2"/>
        <v>#DIV/0!</v>
      </c>
      <c r="N56" s="1" t="e">
        <f>K56/E56*100</f>
        <v>#DIV/0!</v>
      </c>
      <c r="O56" s="1" t="e">
        <f t="shared" si="3"/>
        <v>#DIV/0!</v>
      </c>
      <c r="P56" s="1" t="e">
        <f t="shared" si="15"/>
        <v>#DIV/0!</v>
      </c>
      <c r="Q56" s="1"/>
      <c r="R56" s="1" t="e">
        <f t="shared" si="16"/>
        <v>#DIV/0!</v>
      </c>
      <c r="S56" s="1" t="e">
        <f>J56/#REF!*100</f>
        <v>#REF!</v>
      </c>
      <c r="T56" s="1"/>
      <c r="U56" s="1" t="e">
        <f>L56/#REF!*100</f>
        <v>#REF!</v>
      </c>
    </row>
    <row r="57" spans="1:21" s="19" customFormat="1" ht="12.75" hidden="1">
      <c r="A57" s="21" t="s">
        <v>27</v>
      </c>
      <c r="B57" s="12" t="s">
        <v>68</v>
      </c>
      <c r="C57" s="12"/>
      <c r="D57" s="7" t="s">
        <v>43</v>
      </c>
      <c r="E57" s="12"/>
      <c r="F57" s="7">
        <f t="shared" si="23"/>
        <v>0</v>
      </c>
      <c r="G57" s="32"/>
      <c r="H57" s="33"/>
      <c r="I57" s="33">
        <f t="shared" si="22"/>
        <v>0</v>
      </c>
      <c r="J57" s="33"/>
      <c r="K57" s="33"/>
      <c r="L57" s="33">
        <f t="shared" si="24"/>
        <v>0</v>
      </c>
      <c r="M57" s="1" t="e">
        <f t="shared" si="2"/>
        <v>#DIV/0!</v>
      </c>
      <c r="N57" s="1" t="e">
        <f>K57/E57*100</f>
        <v>#DIV/0!</v>
      </c>
      <c r="O57" s="1" t="e">
        <f t="shared" si="3"/>
        <v>#DIV/0!</v>
      </c>
      <c r="P57" s="1" t="e">
        <f t="shared" si="15"/>
        <v>#DIV/0!</v>
      </c>
      <c r="Q57" s="1"/>
      <c r="R57" s="1" t="e">
        <f t="shared" si="16"/>
        <v>#DIV/0!</v>
      </c>
      <c r="S57" s="1" t="e">
        <f>J57/#REF!*100</f>
        <v>#REF!</v>
      </c>
      <c r="T57" s="1"/>
      <c r="U57" s="1" t="e">
        <f>L57/#REF!*100</f>
        <v>#REF!</v>
      </c>
    </row>
    <row r="58" spans="1:21" s="19" customFormat="1" ht="12.75" hidden="1">
      <c r="A58" s="21" t="s">
        <v>40</v>
      </c>
      <c r="B58" s="12" t="s">
        <v>69</v>
      </c>
      <c r="C58" s="12"/>
      <c r="D58" s="7"/>
      <c r="E58" s="12"/>
      <c r="F58" s="7">
        <f t="shared" si="23"/>
        <v>0</v>
      </c>
      <c r="G58" s="32"/>
      <c r="H58" s="33"/>
      <c r="I58" s="33">
        <f t="shared" si="22"/>
        <v>0</v>
      </c>
      <c r="J58" s="33"/>
      <c r="K58" s="33"/>
      <c r="L58" s="33">
        <f t="shared" si="24"/>
        <v>0</v>
      </c>
      <c r="M58" s="1" t="e">
        <f t="shared" si="2"/>
        <v>#DIV/0!</v>
      </c>
      <c r="N58" s="1" t="e">
        <f>K58/E58*100</f>
        <v>#DIV/0!</v>
      </c>
      <c r="O58" s="1" t="e">
        <f t="shared" si="3"/>
        <v>#DIV/0!</v>
      </c>
      <c r="P58" s="1" t="e">
        <f t="shared" si="15"/>
        <v>#DIV/0!</v>
      </c>
      <c r="Q58" s="1"/>
      <c r="R58" s="1" t="e">
        <f t="shared" si="16"/>
        <v>#DIV/0!</v>
      </c>
      <c r="S58" s="1" t="e">
        <f>J58/#REF!*100</f>
        <v>#REF!</v>
      </c>
      <c r="T58" s="1"/>
      <c r="U58" s="1" t="e">
        <f>L58/#REF!*100</f>
        <v>#REF!</v>
      </c>
    </row>
    <row r="59" spans="1:21" s="19" customFormat="1" ht="18.75" customHeight="1">
      <c r="A59" s="26" t="s">
        <v>47</v>
      </c>
      <c r="B59" s="12" t="s">
        <v>78</v>
      </c>
      <c r="C59" s="12"/>
      <c r="D59" s="7" t="s">
        <v>112</v>
      </c>
      <c r="E59" s="12"/>
      <c r="F59" s="7">
        <f t="shared" si="23"/>
        <v>6538.4</v>
      </c>
      <c r="G59" s="7">
        <v>6538.4</v>
      </c>
      <c r="H59" s="33"/>
      <c r="I59" s="1">
        <f t="shared" si="22"/>
        <v>6538.4</v>
      </c>
      <c r="J59" s="1">
        <v>6538.4</v>
      </c>
      <c r="K59" s="1"/>
      <c r="L59" s="1">
        <f>J59+K59</f>
        <v>6538.4</v>
      </c>
      <c r="M59" s="1">
        <f t="shared" si="2"/>
        <v>100</v>
      </c>
      <c r="N59" s="1"/>
      <c r="O59" s="1">
        <f t="shared" si="3"/>
        <v>100</v>
      </c>
      <c r="P59" s="1">
        <f t="shared" si="15"/>
        <v>100</v>
      </c>
      <c r="Q59" s="1"/>
      <c r="R59" s="1">
        <f t="shared" si="16"/>
        <v>100</v>
      </c>
      <c r="S59" s="1"/>
      <c r="T59" s="1"/>
      <c r="U59" s="1"/>
    </row>
    <row r="60" spans="1:21" s="19" customFormat="1" ht="25.5">
      <c r="A60" s="25" t="s">
        <v>114</v>
      </c>
      <c r="B60" s="12" t="s">
        <v>113</v>
      </c>
      <c r="C60" s="12"/>
      <c r="D60" s="7" t="s">
        <v>115</v>
      </c>
      <c r="E60" s="12"/>
      <c r="F60" s="7">
        <f t="shared" si="23"/>
        <v>3222.9</v>
      </c>
      <c r="G60" s="7">
        <v>3805.5</v>
      </c>
      <c r="H60" s="1"/>
      <c r="I60" s="1">
        <f t="shared" si="22"/>
        <v>3805.5</v>
      </c>
      <c r="J60" s="1">
        <v>3805.5</v>
      </c>
      <c r="K60" s="1"/>
      <c r="L60" s="1">
        <f>J60+K60</f>
        <v>3805.5</v>
      </c>
      <c r="M60" s="1">
        <f t="shared" si="2"/>
        <v>118.07688727543517</v>
      </c>
      <c r="N60" s="1"/>
      <c r="O60" s="1">
        <f t="shared" si="3"/>
        <v>118.07688727543517</v>
      </c>
      <c r="P60" s="1">
        <f t="shared" si="15"/>
        <v>100</v>
      </c>
      <c r="Q60" s="1"/>
      <c r="R60" s="1">
        <f t="shared" si="16"/>
        <v>100</v>
      </c>
      <c r="S60" s="1"/>
      <c r="T60" s="1"/>
      <c r="U60" s="1"/>
    </row>
    <row r="61" spans="1:21" s="19" customFormat="1" ht="57.75" customHeight="1">
      <c r="A61" s="11" t="s">
        <v>139</v>
      </c>
      <c r="B61" s="12" t="s">
        <v>138</v>
      </c>
      <c r="C61" s="12"/>
      <c r="D61" s="7"/>
      <c r="E61" s="12"/>
      <c r="F61" s="7"/>
      <c r="G61" s="7">
        <v>200</v>
      </c>
      <c r="H61" s="1"/>
      <c r="I61" s="1">
        <f t="shared" si="22"/>
        <v>200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19" customFormat="1" ht="18" customHeight="1">
      <c r="A62" s="21" t="s">
        <v>117</v>
      </c>
      <c r="B62" s="12" t="s">
        <v>116</v>
      </c>
      <c r="C62" s="12" t="s">
        <v>41</v>
      </c>
      <c r="D62" s="7" t="s">
        <v>118</v>
      </c>
      <c r="E62" s="12" t="s">
        <v>132</v>
      </c>
      <c r="F62" s="7">
        <f t="shared" si="23"/>
        <v>1843.5</v>
      </c>
      <c r="G62" s="7">
        <v>2946.6</v>
      </c>
      <c r="H62" s="1">
        <v>111</v>
      </c>
      <c r="I62" s="1">
        <f t="shared" si="22"/>
        <v>3057.6</v>
      </c>
      <c r="J62" s="1">
        <v>2914.9</v>
      </c>
      <c r="K62" s="1">
        <v>109.6</v>
      </c>
      <c r="L62" s="1">
        <f t="shared" si="24"/>
        <v>3024.5</v>
      </c>
      <c r="M62" s="1">
        <f t="shared" si="2"/>
        <v>166.23324779013402</v>
      </c>
      <c r="N62" s="1">
        <f>K62/E62*100</f>
        <v>121.77777777777776</v>
      </c>
      <c r="O62" s="1">
        <f t="shared" si="3"/>
        <v>164.06292378627612</v>
      </c>
      <c r="P62" s="1">
        <f t="shared" si="15"/>
        <v>98.92418380506346</v>
      </c>
      <c r="Q62" s="1">
        <f>K62/H62*100</f>
        <v>98.73873873873873</v>
      </c>
      <c r="R62" s="1">
        <f t="shared" si="16"/>
        <v>98.91745159602303</v>
      </c>
      <c r="S62" s="1" t="e">
        <f>J62/#REF!*100</f>
        <v>#REF!</v>
      </c>
      <c r="T62" s="1"/>
      <c r="U62" s="1" t="e">
        <f>L62/#REF!*100</f>
        <v>#REF!</v>
      </c>
    </row>
    <row r="63" spans="1:21" s="19" customFormat="1" ht="33.75" customHeight="1">
      <c r="A63" s="25" t="s">
        <v>120</v>
      </c>
      <c r="B63" s="12" t="s">
        <v>119</v>
      </c>
      <c r="C63" s="12"/>
      <c r="D63" s="7"/>
      <c r="E63" s="12"/>
      <c r="F63" s="7">
        <f t="shared" si="23"/>
        <v>0</v>
      </c>
      <c r="G63" s="7">
        <v>257</v>
      </c>
      <c r="H63" s="1"/>
      <c r="I63" s="1">
        <f t="shared" si="22"/>
        <v>257</v>
      </c>
      <c r="J63" s="1">
        <v>257</v>
      </c>
      <c r="K63" s="1"/>
      <c r="L63" s="1">
        <f t="shared" si="24"/>
        <v>257</v>
      </c>
      <c r="M63" s="1"/>
      <c r="N63" s="1"/>
      <c r="O63" s="1"/>
      <c r="P63" s="1">
        <f t="shared" si="15"/>
        <v>100</v>
      </c>
      <c r="Q63" s="1"/>
      <c r="R63" s="1">
        <f t="shared" si="16"/>
        <v>100</v>
      </c>
      <c r="S63" s="1"/>
      <c r="T63" s="1"/>
      <c r="U63" s="1"/>
    </row>
    <row r="64" spans="1:21" ht="25.5" customHeight="1" hidden="1">
      <c r="A64" s="14" t="s">
        <v>46</v>
      </c>
      <c r="B64" s="12" t="s">
        <v>70</v>
      </c>
      <c r="C64" s="15"/>
      <c r="D64" s="16"/>
      <c r="E64" s="15"/>
      <c r="F64" s="16">
        <f t="shared" si="23"/>
        <v>0</v>
      </c>
      <c r="G64" s="37"/>
      <c r="H64" s="2"/>
      <c r="I64" s="2">
        <f t="shared" si="22"/>
        <v>0</v>
      </c>
      <c r="J64" s="2"/>
      <c r="K64" s="1"/>
      <c r="L64" s="2">
        <f t="shared" si="24"/>
        <v>0</v>
      </c>
      <c r="M64" s="1"/>
      <c r="N64" s="1" t="e">
        <f aca="true" t="shared" si="25" ref="N64:N69">K64/E64*100</f>
        <v>#DIV/0!</v>
      </c>
      <c r="O64" s="1" t="e">
        <f t="shared" si="3"/>
        <v>#DIV/0!</v>
      </c>
      <c r="P64" s="2"/>
      <c r="Q64" s="2" t="e">
        <f aca="true" t="shared" si="26" ref="Q64:Q69">K64/H64*100</f>
        <v>#DIV/0!</v>
      </c>
      <c r="R64" s="2" t="e">
        <f t="shared" si="16"/>
        <v>#DIV/0!</v>
      </c>
      <c r="S64" s="2"/>
      <c r="T64" s="1" t="e">
        <f>K64/#REF!*100</f>
        <v>#REF!</v>
      </c>
      <c r="U64" s="2"/>
    </row>
    <row r="65" spans="1:21" ht="19.5" customHeight="1" hidden="1">
      <c r="A65" s="14" t="s">
        <v>28</v>
      </c>
      <c r="B65" s="12" t="s">
        <v>76</v>
      </c>
      <c r="C65" s="15"/>
      <c r="D65" s="16"/>
      <c r="E65" s="15"/>
      <c r="F65" s="16">
        <f t="shared" si="23"/>
        <v>0</v>
      </c>
      <c r="G65" s="37"/>
      <c r="H65" s="2"/>
      <c r="I65" s="2">
        <f t="shared" si="22"/>
        <v>0</v>
      </c>
      <c r="J65" s="2"/>
      <c r="K65" s="22"/>
      <c r="L65" s="2">
        <f>J65+K65</f>
        <v>0</v>
      </c>
      <c r="M65" s="1" t="e">
        <f>J65/D65*100</f>
        <v>#DIV/0!</v>
      </c>
      <c r="N65" s="1" t="e">
        <f t="shared" si="25"/>
        <v>#DIV/0!</v>
      </c>
      <c r="O65" s="1" t="e">
        <f t="shared" si="3"/>
        <v>#DIV/0!</v>
      </c>
      <c r="P65" s="2" t="e">
        <f>J65/G65*100</f>
        <v>#DIV/0!</v>
      </c>
      <c r="Q65" s="2" t="e">
        <f t="shared" si="26"/>
        <v>#DIV/0!</v>
      </c>
      <c r="R65" s="2" t="e">
        <f t="shared" si="16"/>
        <v>#DIV/0!</v>
      </c>
      <c r="S65" s="2"/>
      <c r="T65" s="1"/>
      <c r="U65" s="2"/>
    </row>
    <row r="66" spans="1:21" ht="16.5" customHeight="1" hidden="1">
      <c r="A66" s="14" t="s">
        <v>39</v>
      </c>
      <c r="B66" s="12" t="s">
        <v>77</v>
      </c>
      <c r="C66" s="15"/>
      <c r="D66" s="16"/>
      <c r="E66" s="15"/>
      <c r="F66" s="16">
        <f t="shared" si="23"/>
        <v>0</v>
      </c>
      <c r="G66" s="37"/>
      <c r="H66" s="2"/>
      <c r="I66" s="2">
        <f t="shared" si="22"/>
        <v>0</v>
      </c>
      <c r="J66" s="2"/>
      <c r="K66" s="2"/>
      <c r="L66" s="2">
        <f t="shared" si="24"/>
        <v>0</v>
      </c>
      <c r="M66" s="1"/>
      <c r="N66" s="1" t="e">
        <f t="shared" si="25"/>
        <v>#DIV/0!</v>
      </c>
      <c r="O66" s="1" t="e">
        <f t="shared" si="3"/>
        <v>#DIV/0!</v>
      </c>
      <c r="P66" s="2" t="e">
        <f>J66/G66*100</f>
        <v>#DIV/0!</v>
      </c>
      <c r="Q66" s="2" t="e">
        <f t="shared" si="26"/>
        <v>#DIV/0!</v>
      </c>
      <c r="R66" s="2" t="e">
        <f t="shared" si="16"/>
        <v>#DIV/0!</v>
      </c>
      <c r="S66" s="2" t="e">
        <f>J66/#REF!*100</f>
        <v>#REF!</v>
      </c>
      <c r="T66" s="1" t="e">
        <f>K66/#REF!*100</f>
        <v>#REF!</v>
      </c>
      <c r="U66" s="2" t="e">
        <f>L66/#REF!*100</f>
        <v>#REF!</v>
      </c>
    </row>
    <row r="67" spans="1:21" ht="18.75" customHeight="1" hidden="1">
      <c r="A67" s="14" t="s">
        <v>79</v>
      </c>
      <c r="B67" s="12" t="s">
        <v>78</v>
      </c>
      <c r="C67" s="15"/>
      <c r="D67" s="16"/>
      <c r="E67" s="15"/>
      <c r="F67" s="16">
        <f t="shared" si="23"/>
        <v>0</v>
      </c>
      <c r="G67" s="37"/>
      <c r="H67" s="2"/>
      <c r="I67" s="2">
        <f t="shared" si="22"/>
        <v>0</v>
      </c>
      <c r="J67" s="2"/>
      <c r="K67" s="22"/>
      <c r="L67" s="2">
        <f t="shared" si="24"/>
        <v>0</v>
      </c>
      <c r="M67" s="1"/>
      <c r="N67" s="1" t="e">
        <f t="shared" si="25"/>
        <v>#DIV/0!</v>
      </c>
      <c r="O67" s="1" t="e">
        <f t="shared" si="3"/>
        <v>#DIV/0!</v>
      </c>
      <c r="P67" s="2"/>
      <c r="Q67" s="2" t="e">
        <f t="shared" si="26"/>
        <v>#DIV/0!</v>
      </c>
      <c r="R67" s="2" t="e">
        <f t="shared" si="16"/>
        <v>#DIV/0!</v>
      </c>
      <c r="S67" s="2" t="e">
        <f>J67/#REF!*100</f>
        <v>#REF!</v>
      </c>
      <c r="T67" s="1"/>
      <c r="U67" s="2" t="e">
        <f>L67/#REF!*100</f>
        <v>#REF!</v>
      </c>
    </row>
    <row r="68" spans="1:21" ht="12.75" customHeight="1" hidden="1">
      <c r="A68" s="14" t="s">
        <v>32</v>
      </c>
      <c r="B68" s="14"/>
      <c r="C68" s="15"/>
      <c r="D68" s="16"/>
      <c r="E68" s="15"/>
      <c r="F68" s="16">
        <f t="shared" si="23"/>
        <v>0</v>
      </c>
      <c r="G68" s="35"/>
      <c r="H68" s="2"/>
      <c r="I68" s="2">
        <f t="shared" si="22"/>
        <v>0</v>
      </c>
      <c r="J68" s="1"/>
      <c r="K68" s="22"/>
      <c r="L68" s="2">
        <f t="shared" si="24"/>
        <v>0</v>
      </c>
      <c r="M68" s="1"/>
      <c r="N68" s="1" t="e">
        <f t="shared" si="25"/>
        <v>#DIV/0!</v>
      </c>
      <c r="O68" s="1" t="e">
        <f t="shared" si="3"/>
        <v>#DIV/0!</v>
      </c>
      <c r="P68" s="1"/>
      <c r="Q68" s="2" t="e">
        <f t="shared" si="26"/>
        <v>#DIV/0!</v>
      </c>
      <c r="R68" s="2" t="e">
        <f t="shared" si="16"/>
        <v>#DIV/0!</v>
      </c>
      <c r="S68" s="2" t="e">
        <f>J68/#REF!*100</f>
        <v>#REF!</v>
      </c>
      <c r="T68" s="2" t="e">
        <f>K68/#REF!*100</f>
        <v>#REF!</v>
      </c>
      <c r="U68" s="2" t="e">
        <f>L68/#REF!*100</f>
        <v>#REF!</v>
      </c>
    </row>
    <row r="69" spans="1:22" ht="18" customHeight="1">
      <c r="A69" s="17" t="s">
        <v>7</v>
      </c>
      <c r="B69" s="17"/>
      <c r="C69" s="12" t="s">
        <v>13</v>
      </c>
      <c r="D69" s="1">
        <f>D5+D8+D13+D15+D16+D17+D18+D19+D24+D27+D31+D38+D41+D55+D59+D60+D62+D63</f>
        <v>40205.700000000004</v>
      </c>
      <c r="E69" s="1">
        <f>E5+E8+E33+E38+E53+E62+E34</f>
        <v>8548.3</v>
      </c>
      <c r="F69" s="7">
        <f t="shared" si="23"/>
        <v>48754</v>
      </c>
      <c r="G69" s="1">
        <f>G5+G8+G13+G15+G16+G17+G18+G19+G24+G27+G31+G38+G41+G55+G59+G60+G62+G63+G14+G61+G7+G12</f>
        <v>51438.327</v>
      </c>
      <c r="H69" s="1">
        <f>H5+H8+H26+H27+H33+H34+H38+H52+H53+H62+H19+H35+H54+H36+H31+H12+H11+H7+H37</f>
        <v>16359.471999999998</v>
      </c>
      <c r="I69" s="1">
        <f t="shared" si="22"/>
        <v>67797.799</v>
      </c>
      <c r="J69" s="1">
        <f>J5+J8+J13+J15+J16+J17+J18+J19+J24+J27+J31+J38+J41+J55+J59+J60+J62+J63+J14+J61+J7+J12</f>
        <v>50664.649000000005</v>
      </c>
      <c r="K69" s="1">
        <f>K5+K8+K26+K27+K33+K34+K38+K52+K53+K62+K19+K35+K54+K36+K31+K12+K11+K7</f>
        <v>14937.166</v>
      </c>
      <c r="L69" s="1">
        <f t="shared" si="24"/>
        <v>65601.815</v>
      </c>
      <c r="M69" s="1">
        <f>J69/D69*100</f>
        <v>126.01359757447328</v>
      </c>
      <c r="N69" s="1">
        <f t="shared" si="25"/>
        <v>174.73843922183357</v>
      </c>
      <c r="O69" s="1">
        <f>L69/F69*100</f>
        <v>134.55678508430077</v>
      </c>
      <c r="P69" s="1">
        <f>J69/G69*100</f>
        <v>98.49591142417988</v>
      </c>
      <c r="Q69" s="1">
        <f t="shared" si="26"/>
        <v>91.30591745259261</v>
      </c>
      <c r="R69" s="1">
        <f>L69/I69*100</f>
        <v>96.7609803970185</v>
      </c>
      <c r="S69" s="1" t="e">
        <f>J69/#REF!*100</f>
        <v>#REF!</v>
      </c>
      <c r="T69" s="1" t="e">
        <f>K69/#REF!*100</f>
        <v>#REF!</v>
      </c>
      <c r="U69" s="1" t="e">
        <f>L69/#REF!*100</f>
        <v>#REF!</v>
      </c>
      <c r="V69" s="19"/>
    </row>
    <row r="70" spans="12:15" ht="12.75">
      <c r="L70" s="6"/>
      <c r="M70" s="6"/>
      <c r="N70" s="6"/>
      <c r="O70" s="6"/>
    </row>
    <row r="71" spans="4:15" ht="12.75">
      <c r="D71" s="5">
        <v>40205.7</v>
      </c>
      <c r="E71" s="5">
        <f>8498.3+50</f>
        <v>8548.3</v>
      </c>
      <c r="F71" s="16">
        <f t="shared" si="23"/>
        <v>48754</v>
      </c>
      <c r="G71" s="5">
        <v>38707.977</v>
      </c>
      <c r="H71" s="5">
        <v>15077.635</v>
      </c>
      <c r="I71" s="2">
        <f>G71+H71</f>
        <v>53785.612</v>
      </c>
      <c r="J71" s="5">
        <v>35469.632</v>
      </c>
      <c r="K71" s="5">
        <v>8998.759</v>
      </c>
      <c r="L71" s="2">
        <f t="shared" si="24"/>
        <v>44468.390999999996</v>
      </c>
      <c r="M71" s="6"/>
      <c r="N71" s="6"/>
      <c r="O71" s="6"/>
    </row>
    <row r="72" spans="9:15" ht="12.75">
      <c r="I72" s="6"/>
      <c r="J72" s="6"/>
      <c r="K72" s="6">
        <f>K71-K69</f>
        <v>-5938.406999999999</v>
      </c>
      <c r="L72" s="6"/>
      <c r="M72" s="6"/>
      <c r="N72" s="6"/>
      <c r="O72" s="6"/>
    </row>
    <row r="73" spans="1:18" ht="15.75">
      <c r="A73" s="23"/>
      <c r="B73" s="23"/>
      <c r="C73" s="23"/>
      <c r="D73" s="23"/>
      <c r="E73" s="23"/>
      <c r="F73" s="23"/>
      <c r="G73" s="6">
        <f>G69-G71</f>
        <v>12730.349999999999</v>
      </c>
      <c r="H73" s="6">
        <f>H71-H69</f>
        <v>-1281.8369999999977</v>
      </c>
      <c r="I73" s="6">
        <f>I71-I69</f>
        <v>-14012.186999999998</v>
      </c>
      <c r="Q73" s="43"/>
      <c r="R73" s="43"/>
    </row>
    <row r="75" spans="8:15" ht="12.75">
      <c r="H75" s="6"/>
      <c r="I75" s="6"/>
      <c r="J75" s="6"/>
      <c r="K75" s="24"/>
      <c r="L75" s="24"/>
      <c r="M75" s="24"/>
      <c r="N75" s="24"/>
      <c r="O75" s="24"/>
    </row>
    <row r="76" spans="8:15" ht="12.75">
      <c r="H76" s="6"/>
      <c r="I76" s="6"/>
      <c r="J76" s="6"/>
      <c r="K76" s="24"/>
      <c r="L76" s="24"/>
      <c r="M76" s="24"/>
      <c r="N76" s="24"/>
      <c r="O76" s="24"/>
    </row>
    <row r="77" spans="12:15" ht="12.75">
      <c r="L77" s="24"/>
      <c r="M77" s="24"/>
      <c r="N77" s="24"/>
      <c r="O77" s="24"/>
    </row>
  </sheetData>
  <sheetProtection/>
  <mergeCells count="11">
    <mergeCell ref="D1:L1"/>
    <mergeCell ref="Q73:R73"/>
    <mergeCell ref="S1:U2"/>
    <mergeCell ref="G2:I2"/>
    <mergeCell ref="J2:L2"/>
    <mergeCell ref="A1:A3"/>
    <mergeCell ref="C1:C3"/>
    <mergeCell ref="P1:R2"/>
    <mergeCell ref="D2:F2"/>
    <mergeCell ref="M1:O2"/>
    <mergeCell ref="B1:B3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2019-01-22T13:55:26Z</cp:lastPrinted>
  <dcterms:created xsi:type="dcterms:W3CDTF">2001-01-27T07:49:27Z</dcterms:created>
  <dcterms:modified xsi:type="dcterms:W3CDTF">2019-02-02T14:39:20Z</dcterms:modified>
  <cp:category/>
  <cp:version/>
  <cp:contentType/>
  <cp:contentStatus/>
</cp:coreProperties>
</file>