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655\AC\Temp\"/>
    </mc:Choice>
  </mc:AlternateContent>
  <xr:revisionPtr revIDLastSave="0" documentId="8_{86CB3F2A-5706-4B43-BB7F-3DEBB3EB25D8}" xr6:coauthVersionLast="40" xr6:coauthVersionMax="40" xr10:uidLastSave="{00000000-0000-0000-0000-000000000000}"/>
  <bookViews>
    <workbookView xWindow="-120" yWindow="-120" windowWidth="15600" windowHeight="11760" xr2:uid="{00000000-000D-0000-FFFF-FFFF00000000}"/>
  </bookViews>
  <sheets>
    <sheet name="доходи" sheetId="9" r:id="rId1"/>
  </sheets>
  <externalReferences>
    <externalReference r:id="rId2"/>
  </externalReferences>
  <definedNames>
    <definedName name="_xlnm.Print_Titles" localSheetId="0">доходи!$11:$13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9" l="1"/>
  <c r="C36" i="9"/>
  <c r="D54" i="9"/>
  <c r="D51" i="9"/>
  <c r="D29" i="9"/>
  <c r="D15" i="9"/>
  <c r="D47" i="9"/>
  <c r="D31" i="9"/>
  <c r="D50" i="9"/>
  <c r="D69" i="9"/>
  <c r="D76" i="9"/>
  <c r="D77" i="9"/>
  <c r="F54" i="9"/>
  <c r="F63" i="9"/>
  <c r="F65" i="9"/>
  <c r="F51" i="9"/>
  <c r="G54" i="9"/>
  <c r="G65" i="9"/>
  <c r="G51" i="9"/>
  <c r="G29" i="9"/>
  <c r="G15" i="9"/>
  <c r="G47" i="9"/>
  <c r="G44" i="9"/>
  <c r="G31" i="9"/>
  <c r="G50" i="9"/>
  <c r="G69" i="9"/>
  <c r="G76" i="9"/>
  <c r="G77" i="9"/>
  <c r="I54" i="9"/>
  <c r="I63" i="9"/>
  <c r="I65" i="9"/>
  <c r="I51" i="9"/>
  <c r="J54" i="9"/>
  <c r="J65" i="9"/>
  <c r="J51" i="9"/>
  <c r="C54" i="9"/>
  <c r="C63" i="9"/>
  <c r="C51" i="9"/>
  <c r="O37" i="9"/>
  <c r="O34" i="9"/>
  <c r="O33" i="9"/>
  <c r="O65" i="9"/>
  <c r="O67" i="9"/>
  <c r="I16" i="9"/>
  <c r="K22" i="9"/>
  <c r="F36" i="9"/>
  <c r="F32" i="9"/>
  <c r="I32" i="9"/>
  <c r="O32" i="9"/>
  <c r="H56" i="9"/>
  <c r="H57" i="9"/>
  <c r="H58" i="9"/>
  <c r="H59" i="9"/>
  <c r="H54" i="9"/>
  <c r="O56" i="9"/>
  <c r="H45" i="9"/>
  <c r="I36" i="9"/>
  <c r="J52" i="9"/>
  <c r="G52" i="9"/>
  <c r="P52" i="9"/>
  <c r="P53" i="9"/>
  <c r="O59" i="9"/>
  <c r="O60" i="9"/>
  <c r="O61" i="9"/>
  <c r="O62" i="9"/>
  <c r="O63" i="9"/>
  <c r="K63" i="9"/>
  <c r="H65" i="9"/>
  <c r="K67" i="9"/>
  <c r="K68" i="9"/>
  <c r="H67" i="9"/>
  <c r="Q67" i="9"/>
  <c r="H68" i="9"/>
  <c r="K56" i="9"/>
  <c r="Q56" i="9"/>
  <c r="K66" i="9"/>
  <c r="H66" i="9"/>
  <c r="E53" i="9"/>
  <c r="E52" i="9"/>
  <c r="E57" i="9"/>
  <c r="E58" i="9"/>
  <c r="E59" i="9"/>
  <c r="E54" i="9"/>
  <c r="E49" i="9"/>
  <c r="K45" i="9"/>
  <c r="J44" i="9"/>
  <c r="H44" i="9"/>
  <c r="D44" i="9"/>
  <c r="K44" i="9"/>
  <c r="E44" i="9"/>
  <c r="J29" i="9"/>
  <c r="P30" i="9"/>
  <c r="M30" i="9"/>
  <c r="K30" i="9"/>
  <c r="K29" i="9"/>
  <c r="H30" i="9"/>
  <c r="Q30" i="9"/>
  <c r="E30" i="9"/>
  <c r="N30" i="9"/>
  <c r="L64" i="9"/>
  <c r="L60" i="9"/>
  <c r="L61" i="9"/>
  <c r="L62" i="9"/>
  <c r="K59" i="9"/>
  <c r="K60" i="9"/>
  <c r="K61" i="9"/>
  <c r="K62" i="9"/>
  <c r="H62" i="9"/>
  <c r="Q62" i="9"/>
  <c r="Q59" i="9"/>
  <c r="H60" i="9"/>
  <c r="H61" i="9"/>
  <c r="H63" i="9"/>
  <c r="Q63" i="9"/>
  <c r="E60" i="9"/>
  <c r="N60" i="9"/>
  <c r="E61" i="9"/>
  <c r="E62" i="9"/>
  <c r="E63" i="9"/>
  <c r="O46" i="9"/>
  <c r="L46" i="9"/>
  <c r="K46" i="9"/>
  <c r="H46" i="9"/>
  <c r="Q46" i="9"/>
  <c r="E46" i="9"/>
  <c r="E33" i="9"/>
  <c r="K33" i="9"/>
  <c r="H33" i="9"/>
  <c r="Q33" i="9"/>
  <c r="C32" i="9"/>
  <c r="K26" i="9"/>
  <c r="H26" i="9"/>
  <c r="Q26" i="9"/>
  <c r="K27" i="9"/>
  <c r="K28" i="9"/>
  <c r="E28" i="9"/>
  <c r="N28" i="9"/>
  <c r="H27" i="9"/>
  <c r="H28" i="9"/>
  <c r="E26" i="9"/>
  <c r="N26" i="9"/>
  <c r="E27" i="9"/>
  <c r="N27" i="9"/>
  <c r="O26" i="9"/>
  <c r="O27" i="9"/>
  <c r="O28" i="9"/>
  <c r="L26" i="9"/>
  <c r="L27" i="9"/>
  <c r="L28" i="9"/>
  <c r="I25" i="9"/>
  <c r="K25" i="9"/>
  <c r="F25" i="9"/>
  <c r="H25" i="9"/>
  <c r="C25" i="9"/>
  <c r="I21" i="9"/>
  <c r="F21" i="9"/>
  <c r="O21" i="9"/>
  <c r="H21" i="9"/>
  <c r="C21" i="9"/>
  <c r="L21" i="9"/>
  <c r="K24" i="9"/>
  <c r="L24" i="9"/>
  <c r="O24" i="9"/>
  <c r="H24" i="9"/>
  <c r="E24" i="9"/>
  <c r="I19" i="9"/>
  <c r="K19" i="9"/>
  <c r="F19" i="9"/>
  <c r="C19" i="9"/>
  <c r="E19" i="9"/>
  <c r="O20" i="9"/>
  <c r="O22" i="9"/>
  <c r="O23" i="9"/>
  <c r="L20" i="9"/>
  <c r="L22" i="9"/>
  <c r="L23" i="9"/>
  <c r="K20" i="9"/>
  <c r="K23" i="9"/>
  <c r="E23" i="9"/>
  <c r="N23" i="9"/>
  <c r="H19" i="9"/>
  <c r="H20" i="9"/>
  <c r="Q20" i="9"/>
  <c r="H22" i="9"/>
  <c r="H23" i="9"/>
  <c r="Q23" i="9"/>
  <c r="E20" i="9"/>
  <c r="N20" i="9"/>
  <c r="E22" i="9"/>
  <c r="N22" i="9"/>
  <c r="P75" i="9"/>
  <c r="O75" i="9"/>
  <c r="M75" i="9"/>
  <c r="L75" i="9"/>
  <c r="P74" i="9"/>
  <c r="O74" i="9"/>
  <c r="P73" i="9"/>
  <c r="O73" i="9"/>
  <c r="P72" i="9"/>
  <c r="O64" i="9"/>
  <c r="P60" i="9"/>
  <c r="O58" i="9"/>
  <c r="L58" i="9"/>
  <c r="O57" i="9"/>
  <c r="L57" i="9"/>
  <c r="P55" i="9"/>
  <c r="O55" i="9"/>
  <c r="L55" i="9"/>
  <c r="O53" i="9"/>
  <c r="L53" i="9"/>
  <c r="P48" i="9"/>
  <c r="M48" i="9"/>
  <c r="O43" i="9"/>
  <c r="L43" i="9"/>
  <c r="O42" i="9"/>
  <c r="M42" i="9"/>
  <c r="L42" i="9"/>
  <c r="O39" i="9"/>
  <c r="L39" i="9"/>
  <c r="O38" i="9"/>
  <c r="L38" i="9"/>
  <c r="O17" i="9"/>
  <c r="L17" i="9"/>
  <c r="K64" i="9"/>
  <c r="E64" i="9"/>
  <c r="N64" i="9"/>
  <c r="H64" i="9"/>
  <c r="J36" i="9"/>
  <c r="K40" i="9"/>
  <c r="H40" i="9"/>
  <c r="E40" i="9"/>
  <c r="K39" i="9"/>
  <c r="H39" i="9"/>
  <c r="Q39" i="9"/>
  <c r="H18" i="9"/>
  <c r="H17" i="9"/>
  <c r="H16" i="9"/>
  <c r="K18" i="9"/>
  <c r="E18" i="9"/>
  <c r="F16" i="9"/>
  <c r="O16" i="9"/>
  <c r="C16" i="9"/>
  <c r="G36" i="9"/>
  <c r="D36" i="9"/>
  <c r="C35" i="9"/>
  <c r="E39" i="9"/>
  <c r="K38" i="9"/>
  <c r="H38" i="9"/>
  <c r="Q38" i="9"/>
  <c r="E38" i="9"/>
  <c r="N38" i="9"/>
  <c r="K53" i="9"/>
  <c r="K52" i="9"/>
  <c r="H53" i="9"/>
  <c r="H52" i="9"/>
  <c r="I52" i="9"/>
  <c r="F52" i="9"/>
  <c r="O52" i="9"/>
  <c r="D52" i="9"/>
  <c r="C52" i="9"/>
  <c r="K57" i="9"/>
  <c r="N57" i="9"/>
  <c r="J32" i="9"/>
  <c r="J47" i="9"/>
  <c r="I47" i="9"/>
  <c r="K47" i="9"/>
  <c r="I41" i="9"/>
  <c r="F41" i="9"/>
  <c r="O41" i="9"/>
  <c r="G41" i="9"/>
  <c r="H41" i="9"/>
  <c r="K74" i="9"/>
  <c r="H73" i="9"/>
  <c r="H71" i="9"/>
  <c r="H74" i="9"/>
  <c r="H72" i="9"/>
  <c r="E73" i="9"/>
  <c r="J41" i="9"/>
  <c r="G32" i="9"/>
  <c r="H32" i="9"/>
  <c r="K32" i="9"/>
  <c r="Q32" i="9"/>
  <c r="F47" i="9"/>
  <c r="D32" i="9"/>
  <c r="E32" i="9"/>
  <c r="D41" i="9"/>
  <c r="C47" i="9"/>
  <c r="C41" i="9"/>
  <c r="E41" i="9"/>
  <c r="K41" i="9"/>
  <c r="N41" i="9"/>
  <c r="K58" i="9"/>
  <c r="N58" i="9"/>
  <c r="K73" i="9"/>
  <c r="Q73" i="9"/>
  <c r="K71" i="9"/>
  <c r="E34" i="9"/>
  <c r="K34" i="9"/>
  <c r="K72" i="9"/>
  <c r="K75" i="9"/>
  <c r="E75" i="9"/>
  <c r="N75" i="9"/>
  <c r="H75" i="9"/>
  <c r="K49" i="9"/>
  <c r="H49" i="9"/>
  <c r="K48" i="9"/>
  <c r="H48" i="9"/>
  <c r="Q48" i="9"/>
  <c r="K43" i="9"/>
  <c r="H43" i="9"/>
  <c r="K42" i="9"/>
  <c r="H42" i="9"/>
  <c r="Q42" i="9"/>
  <c r="K17" i="9"/>
  <c r="Q17" i="9"/>
  <c r="E71" i="9"/>
  <c r="E72" i="9"/>
  <c r="E74" i="9"/>
  <c r="E48" i="9"/>
  <c r="E43" i="9"/>
  <c r="E42" i="9"/>
  <c r="E17" i="9"/>
  <c r="E16" i="9"/>
  <c r="Q75" i="9"/>
  <c r="Q72" i="9"/>
  <c r="E25" i="9"/>
  <c r="Q27" i="9"/>
  <c r="L41" i="9"/>
  <c r="E36" i="9"/>
  <c r="H34" i="9"/>
  <c r="Q34" i="9"/>
  <c r="N24" i="9"/>
  <c r="N52" i="9"/>
  <c r="Q52" i="9"/>
  <c r="Q53" i="9"/>
  <c r="Q41" i="9"/>
  <c r="N53" i="9"/>
  <c r="L52" i="9"/>
  <c r="N43" i="9"/>
  <c r="Q24" i="9"/>
  <c r="N42" i="9"/>
  <c r="N48" i="9"/>
  <c r="H29" i="9"/>
  <c r="N61" i="9"/>
  <c r="L16" i="9"/>
  <c r="H47" i="9"/>
  <c r="Q61" i="9"/>
  <c r="N62" i="9"/>
  <c r="Q60" i="9"/>
  <c r="J15" i="9"/>
  <c r="K36" i="9"/>
  <c r="Q58" i="9"/>
  <c r="Q57" i="9"/>
  <c r="Q43" i="9"/>
  <c r="K37" i="9"/>
  <c r="I35" i="9"/>
  <c r="K35" i="9"/>
  <c r="Q28" i="9"/>
  <c r="O19" i="9"/>
  <c r="L19" i="9"/>
  <c r="H36" i="9"/>
  <c r="K21" i="9"/>
  <c r="Q22" i="9"/>
  <c r="Q64" i="9"/>
  <c r="N63" i="9"/>
  <c r="K54" i="9"/>
  <c r="K65" i="9"/>
  <c r="K51" i="9"/>
  <c r="N54" i="9"/>
  <c r="N46" i="9"/>
  <c r="N39" i="9"/>
  <c r="N36" i="9"/>
  <c r="O36" i="9"/>
  <c r="Q36" i="9"/>
  <c r="I31" i="9"/>
  <c r="I15" i="9"/>
  <c r="I50" i="9"/>
  <c r="L25" i="9"/>
  <c r="O25" i="9"/>
  <c r="N25" i="9"/>
  <c r="Q25" i="9"/>
  <c r="Q21" i="9"/>
  <c r="Q19" i="9"/>
  <c r="N19" i="9"/>
  <c r="K16" i="9"/>
  <c r="N16" i="9"/>
  <c r="Q16" i="9"/>
  <c r="N17" i="9"/>
  <c r="Q66" i="9"/>
  <c r="F35" i="9"/>
  <c r="F15" i="9"/>
  <c r="L63" i="9"/>
  <c r="E51" i="9"/>
  <c r="E35" i="9"/>
  <c r="N35" i="9"/>
  <c r="C31" i="9"/>
  <c r="E31" i="9"/>
  <c r="C15" i="9"/>
  <c r="E15" i="9"/>
  <c r="E50" i="9"/>
  <c r="L31" i="9"/>
  <c r="L35" i="9"/>
  <c r="L36" i="9"/>
  <c r="E21" i="9"/>
  <c r="N21" i="9"/>
  <c r="Q47" i="9"/>
  <c r="J31" i="9"/>
  <c r="P31" i="9"/>
  <c r="Q29" i="9"/>
  <c r="M29" i="9"/>
  <c r="P47" i="9"/>
  <c r="P15" i="9"/>
  <c r="P29" i="9"/>
  <c r="E47" i="9"/>
  <c r="N47" i="9"/>
  <c r="M31" i="9"/>
  <c r="M47" i="9"/>
  <c r="E29" i="9"/>
  <c r="N29" i="9"/>
  <c r="K15" i="9"/>
  <c r="O15" i="9"/>
  <c r="O35" i="9"/>
  <c r="H35" i="9"/>
  <c r="Q35" i="9"/>
  <c r="F31" i="9"/>
  <c r="H31" i="9"/>
  <c r="H15" i="9"/>
  <c r="H50" i="9"/>
  <c r="C50" i="9"/>
  <c r="L15" i="9"/>
  <c r="Q65" i="9"/>
  <c r="K55" i="9"/>
  <c r="N55" i="9"/>
  <c r="J50" i="9"/>
  <c r="P50" i="9"/>
  <c r="M15" i="9"/>
  <c r="Q15" i="9"/>
  <c r="M50" i="9"/>
  <c r="N15" i="9"/>
  <c r="C69" i="9"/>
  <c r="C76" i="9"/>
  <c r="C77" i="9"/>
  <c r="J69" i="9"/>
  <c r="N51" i="9"/>
  <c r="L51" i="9"/>
  <c r="O51" i="9"/>
  <c r="H51" i="9"/>
  <c r="Q51" i="9"/>
  <c r="Q54" i="9"/>
  <c r="Q55" i="9"/>
  <c r="E77" i="9"/>
  <c r="H69" i="9"/>
  <c r="O54" i="9"/>
  <c r="E69" i="9"/>
  <c r="E76" i="9"/>
  <c r="L54" i="9"/>
  <c r="L50" i="9"/>
  <c r="I69" i="9"/>
  <c r="F50" i="9"/>
  <c r="F69" i="9"/>
  <c r="F76" i="9"/>
  <c r="O31" i="9"/>
  <c r="K31" i="9"/>
  <c r="M69" i="9"/>
  <c r="J76" i="9"/>
  <c r="P69" i="9"/>
  <c r="Q31" i="9"/>
  <c r="N31" i="9"/>
  <c r="K50" i="9"/>
  <c r="O50" i="9"/>
  <c r="F77" i="9"/>
  <c r="H77" i="9"/>
  <c r="H76" i="9"/>
  <c r="O69" i="9"/>
  <c r="L69" i="9"/>
  <c r="I76" i="9"/>
  <c r="P76" i="9"/>
  <c r="M76" i="9"/>
  <c r="J77" i="9"/>
  <c r="M77" i="9"/>
  <c r="I77" i="9"/>
  <c r="O77" i="9"/>
  <c r="L76" i="9"/>
  <c r="O76" i="9"/>
  <c r="Q50" i="9"/>
  <c r="K69" i="9"/>
  <c r="N50" i="9"/>
  <c r="N69" i="9"/>
  <c r="K76" i="9"/>
  <c r="Q69" i="9"/>
  <c r="N76" i="9"/>
  <c r="Q76" i="9"/>
  <c r="K77" i="9"/>
  <c r="L77" i="9"/>
  <c r="P77" i="9"/>
  <c r="N77" i="9"/>
  <c r="Q77" i="9"/>
</calcChain>
</file>

<file path=xl/sharedStrings.xml><?xml version="1.0" encoding="utf-8"?>
<sst xmlns="http://schemas.openxmlformats.org/spreadsheetml/2006/main" count="96" uniqueCount="84">
  <si>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</si>
  <si>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</si>
  <si>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</si>
  <si>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</si>
  <si>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</si>
  <si>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</si>
  <si>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</si>
  <si>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</si>
  <si>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</si>
  <si>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</si>
  <si>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</si>
  <si>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</si>
  <si>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</si>
  <si>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</si>
  <si>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</si>
  <si>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</si>
  <si>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</si>
  <si>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</si>
  <si>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</si>
  <si>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</si>
  <si>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</si>
  <si>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</si>
  <si>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</si>
  <si>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</si>
  <si>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</si>
  <si>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</si>
  <si>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</si>
  <si>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</si>
  <si>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</si>
  <si>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</si>
  <si>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</si>
  <si>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</si>
  <si>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</si>
  <si>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</si>
  <si>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</si>
  <si>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</si>
  <si>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</si>
  <si>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</si>
  <si>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</si>
  <si>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</si>
  <si>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</si>
  <si>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</si>
  <si>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</si>
  <si>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</si>
  <si>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</si>
  <si>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</si>
  <si>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</si>
  <si>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про виконання сільського бюджету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</si>
  <si>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</si>
  <si>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</si>
  <si>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</si>
  <si>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</si>
  <si>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</si>
  <si>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</si>
  <si>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</si>
  <si>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</si>
  <si>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</si>
  <si>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</si>
  <si>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</si>
  <si>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</si>
  <si>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</si>
  <si>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</si>
  <si>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</si>
  <si>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</si>
  <si>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</si>
  <si>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</si>
  <si>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</si>
  <si>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</si>
  <si>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</si>
  <si>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</si>
  <si>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</si>
  <si>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</si>
  <si>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</si>
  <si>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</si>
  <si>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</si>
  <si>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</si>
  <si>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за січень -березень 2019 року</t>
  </si>
  <si>
    <t>Виконано за січень - березень 2019 року</t>
  </si>
  <si>
    <t>% виконання до затвердженого плану на 2019 рік</t>
  </si>
  <si>
    <t>% виконання до уточненого плану на січень - березень 2019 року</t>
  </si>
  <si>
    <t>Затверджено з урахуванням внесених змін на січень - березень 2019 року</t>
  </si>
  <si>
    <t>Затверджено на 2019 рік</t>
  </si>
  <si>
    <t xml:space="preserve">Рішенням </t>
  </si>
  <si>
    <t>27 травня 2019 № 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</si>
</sst>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2" fillId="0" borderId="0"/>
    <xf numFmtId="0" fontId="22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5" fillId="0" borderId="1" xfId="2" applyFont="1" applyBorder="1"/>
    <xf numFmtId="0" fontId="16" fillId="0" borderId="1" xfId="2" applyFont="1" applyBorder="1" applyAlignment="1">
      <alignment vertical="center" wrapText="1"/>
    </xf>
    <xf numFmtId="1" fontId="16" fillId="0" borderId="1" xfId="2" applyNumberFormat="1" applyFont="1" applyBorder="1" applyAlignment="1">
      <alignment vertical="center" wrapText="1"/>
    </xf>
    <xf numFmtId="1" fontId="16" fillId="0" borderId="1" xfId="2" applyNumberFormat="1" applyFont="1" applyBorder="1"/>
    <xf numFmtId="1" fontId="16" fillId="0" borderId="1" xfId="2" applyNumberFormat="1" applyFont="1" applyBorder="1" applyAlignment="1">
      <alignment horizontal="center"/>
    </xf>
    <xf numFmtId="164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7" fillId="0" borderId="1" xfId="3" applyFont="1" applyBorder="1"/>
    <xf numFmtId="1" fontId="15" fillId="0" borderId="1" xfId="2" applyNumberFormat="1" applyFont="1" applyBorder="1" applyAlignment="1">
      <alignment horizontal="center"/>
    </xf>
    <xf numFmtId="164" fontId="15" fillId="0" borderId="1" xfId="2" applyNumberFormat="1" applyFont="1" applyBorder="1" applyAlignment="1">
      <alignment horizontal="right"/>
    </xf>
    <xf numFmtId="0" fontId="15" fillId="0" borderId="1" xfId="3" applyFont="1" applyBorder="1"/>
    <xf numFmtId="0" fontId="16" fillId="0" borderId="1" xfId="3" applyFont="1" applyBorder="1"/>
    <xf numFmtId="0" fontId="16" fillId="0" borderId="1" xfId="3" applyFont="1" applyBorder="1" applyAlignment="1">
      <alignment wrapText="1"/>
    </xf>
    <xf numFmtId="0" fontId="15" fillId="0" borderId="1" xfId="3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2" fillId="0" borderId="1" xfId="3" applyBorder="1"/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wrapText="1"/>
    </xf>
    <xf numFmtId="164" fontId="8" fillId="0" borderId="1" xfId="2" applyNumberFormat="1" applyFont="1" applyBorder="1" applyAlignment="1">
      <alignment horizontal="right"/>
    </xf>
    <xf numFmtId="0" fontId="20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3" fillId="0" borderId="1" xfId="3" applyFont="1" applyBorder="1"/>
    <xf numFmtId="165" fontId="22" fillId="0" borderId="1" xfId="3" applyNumberFormat="1" applyBorder="1"/>
    <xf numFmtId="165" fontId="16" fillId="0" borderId="1" xfId="3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5" fontId="16" fillId="0" borderId="1" xfId="3" applyNumberFormat="1" applyFont="1" applyBorder="1"/>
    <xf numFmtId="165" fontId="8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1" xr:uid="{00000000-0005-0000-0000-000001000000}"/>
    <cellStyle name="Звичайний 3" xfId="2" xr:uid="{00000000-0005-0000-0000-000002000000}"/>
    <cellStyle name="Обычн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97" name="Rectangle 1">
          <a:extLst>
            <a:ext uri="{FF2B5EF4-FFF2-40B4-BE49-F238E27FC236}">
              <a16:creationId xmlns:a16="http://schemas.microsoft.com/office/drawing/2014/main" id="{77E08744-CF3B-4FF0-841E-8C3A9ED7B632}"/>
            </a:ext>
          </a:extLst>
        </xdr:cNvPr>
        <xdr:cNvSpPr>
          <a:spLocks noChangeArrowheads="1"/>
        </xdr:cNvSpPr>
      </xdr:nvSpPr>
      <xdr:spPr bwMode="auto">
        <a:xfrm>
          <a:off x="109918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98" name="Rectangle 2">
          <a:extLst>
            <a:ext uri="{FF2B5EF4-FFF2-40B4-BE49-F238E27FC236}">
              <a16:creationId xmlns:a16="http://schemas.microsoft.com/office/drawing/2014/main" id="{CF18EE69-7229-4CB0-BEBD-0442810B906C}"/>
            </a:ext>
          </a:extLst>
        </xdr:cNvPr>
        <xdr:cNvSpPr>
          <a:spLocks noChangeArrowheads="1"/>
        </xdr:cNvSpPr>
      </xdr:nvSpPr>
      <xdr:spPr bwMode="auto">
        <a:xfrm>
          <a:off x="109918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99" name="Rectangle 3">
          <a:extLst>
            <a:ext uri="{FF2B5EF4-FFF2-40B4-BE49-F238E27FC236}">
              <a16:creationId xmlns:a16="http://schemas.microsoft.com/office/drawing/2014/main" id="{3DACA877-3665-411D-94ED-7A667F884564}"/>
            </a:ext>
          </a:extLst>
        </xdr:cNvPr>
        <xdr:cNvSpPr>
          <a:spLocks noChangeArrowheads="1"/>
        </xdr:cNvSpPr>
      </xdr:nvSpPr>
      <xdr:spPr bwMode="auto">
        <a:xfrm>
          <a:off x="109918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00" name="Rectangle 4">
          <a:extLst>
            <a:ext uri="{FF2B5EF4-FFF2-40B4-BE49-F238E27FC236}">
              <a16:creationId xmlns:a16="http://schemas.microsoft.com/office/drawing/2014/main" id="{495DF689-885F-45C7-84B9-56B0E999ABA9}"/>
            </a:ext>
          </a:extLst>
        </xdr:cNvPr>
        <xdr:cNvSpPr>
          <a:spLocks noChangeArrowheads="1"/>
        </xdr:cNvSpPr>
      </xdr:nvSpPr>
      <xdr:spPr bwMode="auto">
        <a:xfrm>
          <a:off x="109918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9734~1/AppData/Local/Temp/Rar$DIa4652.5361/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tabSelected="1" zoomScaleNormal="100" workbookViewId="0" xr3:uid="{AEA406A1-0E4B-5B11-9CD5-51D6E497D94C}">
      <selection activeCell="A7" sqref="A7:Q7"/>
    </sheetView>
  </sheetViews>
  <sheetFormatPr defaultColWidth="9.16796875" defaultRowHeight="13.5" x14ac:dyDescent="0.15"/>
  <cols>
    <col min="1" max="1" width="71.3359375" style="1" customWidth="1"/>
    <col min="2" max="2" width="10.515625" style="2" customWidth="1"/>
    <col min="3" max="3" width="9.57421875" style="1" customWidth="1"/>
    <col min="4" max="4" width="8.8984375" style="1" customWidth="1"/>
    <col min="5" max="5" width="9.57421875" style="1" customWidth="1"/>
    <col min="6" max="6" width="9.70703125" style="1" customWidth="1"/>
    <col min="7" max="7" width="8.359375" style="1" customWidth="1"/>
    <col min="8" max="8" width="9.57421875" style="1" customWidth="1"/>
    <col min="9" max="9" width="9.3046875" style="1" customWidth="1"/>
    <col min="10" max="12" width="9.03515625" style="1" customWidth="1"/>
    <col min="13" max="13" width="8.76171875" style="1" customWidth="1"/>
    <col min="14" max="14" width="7.4140625" style="1" customWidth="1"/>
    <col min="15" max="15" width="9.16796875" style="1" customWidth="1"/>
    <col min="16" max="16" width="8.62890625" style="1" customWidth="1"/>
    <col min="17" max="17" width="7.68359375" style="1" customWidth="1"/>
    <col min="18" max="16384" width="9.16796875" style="1"/>
  </cols>
  <sheetData>
    <row r="1" spans="1:17" x14ac:dyDescent="0.15">
      <c r="G1" s="1" t="s">
        <v>5</v>
      </c>
      <c r="L1" s="1" t="s">
        <v>33</v>
      </c>
    </row>
    <row r="2" spans="1:17" s="36" customFormat="1" ht="15" customHeight="1" x14ac:dyDescent="0.15">
      <c r="B2" s="5"/>
      <c r="L2" s="76" t="s">
        <v>82</v>
      </c>
      <c r="M2" s="76"/>
      <c r="N2" s="76"/>
    </row>
    <row r="3" spans="1:17" x14ac:dyDescent="0.15">
      <c r="L3" s="1" t="s">
        <v>46</v>
      </c>
    </row>
    <row r="4" spans="1:17" x14ac:dyDescent="0.15">
      <c r="L4" s="1" t="s">
        <v>83</v>
      </c>
    </row>
    <row r="5" spans="1:17" hidden="1" x14ac:dyDescent="0.15"/>
    <row r="6" spans="1:17" ht="14.25" x14ac:dyDescent="0.15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4.25" x14ac:dyDescent="0.15">
      <c r="A7" s="77" t="s">
        <v>47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4.25" x14ac:dyDescent="0.15">
      <c r="A8" s="77" t="s">
        <v>76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x14ac:dyDescent="0.15">
      <c r="M9" s="1" t="s">
        <v>7</v>
      </c>
    </row>
    <row r="10" spans="1:17" hidden="1" x14ac:dyDescent="0.15"/>
    <row r="11" spans="1:17" s="5" customFormat="1" x14ac:dyDescent="0.15">
      <c r="A11" s="75" t="s">
        <v>0</v>
      </c>
      <c r="B11" s="75" t="s">
        <v>8</v>
      </c>
      <c r="C11" s="78" t="s">
        <v>48</v>
      </c>
      <c r="D11" s="78"/>
      <c r="E11" s="78"/>
      <c r="F11" s="78"/>
      <c r="G11" s="78"/>
      <c r="H11" s="78"/>
      <c r="I11" s="78"/>
      <c r="J11" s="78"/>
      <c r="K11" s="78"/>
      <c r="L11" s="75" t="s">
        <v>78</v>
      </c>
      <c r="M11" s="75"/>
      <c r="N11" s="75"/>
      <c r="O11" s="75" t="s">
        <v>79</v>
      </c>
      <c r="P11" s="75"/>
      <c r="Q11" s="75"/>
    </row>
    <row r="12" spans="1:17" s="5" customFormat="1" ht="40.5" customHeight="1" x14ac:dyDescent="0.15">
      <c r="A12" s="75"/>
      <c r="B12" s="75"/>
      <c r="C12" s="75" t="s">
        <v>81</v>
      </c>
      <c r="D12" s="75"/>
      <c r="E12" s="75"/>
      <c r="F12" s="75" t="s">
        <v>80</v>
      </c>
      <c r="G12" s="75"/>
      <c r="H12" s="75"/>
      <c r="I12" s="75" t="s">
        <v>77</v>
      </c>
      <c r="J12" s="75"/>
      <c r="K12" s="75"/>
      <c r="L12" s="75"/>
      <c r="M12" s="75"/>
      <c r="N12" s="75"/>
      <c r="O12" s="75"/>
      <c r="P12" s="75"/>
      <c r="Q12" s="75"/>
    </row>
    <row r="13" spans="1:17" s="5" customFormat="1" ht="29.25" customHeight="1" x14ac:dyDescent="0.15">
      <c r="A13" s="75"/>
      <c r="B13" s="75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x14ac:dyDescent="0.1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x14ac:dyDescent="0.15">
      <c r="A15" s="8" t="s">
        <v>11</v>
      </c>
      <c r="B15" s="8">
        <v>10000000</v>
      </c>
      <c r="C15" s="24">
        <f>C16+C19+C21+C25</f>
        <v>47064.490000000005</v>
      </c>
      <c r="D15" s="24">
        <f>D29</f>
        <v>400</v>
      </c>
      <c r="E15" s="24">
        <f>C15+D15</f>
        <v>47464.490000000005</v>
      </c>
      <c r="F15" s="24">
        <f>F16+F19+F21+F25</f>
        <v>9440.4900000000016</v>
      </c>
      <c r="G15" s="24">
        <f>G29</f>
        <v>100</v>
      </c>
      <c r="H15" s="24">
        <f>F15+G15</f>
        <v>9540.4900000000016</v>
      </c>
      <c r="I15" s="24">
        <f>I16+I19+I21+I25</f>
        <v>10303.91</v>
      </c>
      <c r="J15" s="24">
        <f>J29</f>
        <v>143.28</v>
      </c>
      <c r="K15" s="24">
        <f>I15+J15</f>
        <v>10447.19</v>
      </c>
      <c r="L15" s="24">
        <f>I15/C15*100</f>
        <v>21.893172538361721</v>
      </c>
      <c r="M15" s="24">
        <f>J15/D15*100</f>
        <v>35.82</v>
      </c>
      <c r="N15" s="24">
        <f>K15/E15*100</f>
        <v>22.010538825972848</v>
      </c>
      <c r="O15" s="24">
        <f>I15/F15*100</f>
        <v>109.14592356964521</v>
      </c>
      <c r="P15" s="24">
        <f>J15/G15*100</f>
        <v>143.28</v>
      </c>
      <c r="Q15" s="24">
        <f>K15/H15*100</f>
        <v>109.50370473633953</v>
      </c>
    </row>
    <row r="16" spans="1:17" s="19" customFormat="1" x14ac:dyDescent="0.15">
      <c r="A16" s="17" t="s">
        <v>12</v>
      </c>
      <c r="B16" s="18">
        <v>11000000</v>
      </c>
      <c r="C16" s="20">
        <f>C17+C18</f>
        <v>32497.439999999999</v>
      </c>
      <c r="D16" s="20"/>
      <c r="E16" s="20">
        <f t="shared" ref="E16:K16" si="0">E17+E18</f>
        <v>32497.439999999999</v>
      </c>
      <c r="F16" s="20">
        <f t="shared" si="0"/>
        <v>6662.1</v>
      </c>
      <c r="G16" s="20"/>
      <c r="H16" s="20">
        <f t="shared" si="0"/>
        <v>6662.1</v>
      </c>
      <c r="I16" s="20">
        <f>I17+I18</f>
        <v>7477.42</v>
      </c>
      <c r="J16" s="20"/>
      <c r="K16" s="20">
        <f t="shared" si="0"/>
        <v>7477.42</v>
      </c>
      <c r="L16" s="24">
        <f t="shared" ref="L16:L77" si="1">I16/C16*100</f>
        <v>23.009258575444711</v>
      </c>
      <c r="M16" s="24"/>
      <c r="N16" s="24">
        <f t="shared" ref="N16:N77" si="2">K16/E16*100</f>
        <v>23.009258575444711</v>
      </c>
      <c r="O16" s="24">
        <f t="shared" ref="O16:O77" si="3">I16/F16*100</f>
        <v>112.23818315546148</v>
      </c>
      <c r="P16" s="24"/>
      <c r="Q16" s="24">
        <f t="shared" ref="Q16:Q77" si="4">K16/H16*100</f>
        <v>112.23818315546148</v>
      </c>
    </row>
    <row r="17" spans="1:17" s="5" customFormat="1" x14ac:dyDescent="0.15">
      <c r="A17" s="15" t="s">
        <v>38</v>
      </c>
      <c r="B17" s="10">
        <v>11010000</v>
      </c>
      <c r="C17" s="25">
        <v>32497.439999999999</v>
      </c>
      <c r="D17" s="25"/>
      <c r="E17" s="25">
        <f>C17+D17</f>
        <v>32497.439999999999</v>
      </c>
      <c r="F17" s="73">
        <v>6662.1</v>
      </c>
      <c r="G17" s="25"/>
      <c r="H17" s="25">
        <f>F17+G17</f>
        <v>6662.1</v>
      </c>
      <c r="I17" s="25">
        <v>7477.42</v>
      </c>
      <c r="J17" s="25"/>
      <c r="K17" s="25">
        <f>I17+J17</f>
        <v>7477.42</v>
      </c>
      <c r="L17" s="25">
        <f t="shared" si="1"/>
        <v>23.009258575444711</v>
      </c>
      <c r="M17" s="25"/>
      <c r="N17" s="25">
        <f t="shared" si="2"/>
        <v>23.009258575444711</v>
      </c>
      <c r="O17" s="25">
        <f t="shared" si="3"/>
        <v>112.23818315546148</v>
      </c>
      <c r="P17" s="25"/>
      <c r="Q17" s="25">
        <f t="shared" si="4"/>
        <v>112.23818315546148</v>
      </c>
    </row>
    <row r="18" spans="1:17" s="5" customFormat="1" x14ac:dyDescent="0.15">
      <c r="A18" s="47" t="s">
        <v>42</v>
      </c>
      <c r="B18" s="48">
        <v>11020000</v>
      </c>
      <c r="C18" s="25"/>
      <c r="D18" s="25"/>
      <c r="E18" s="25">
        <f>C18+D18</f>
        <v>0</v>
      </c>
      <c r="F18" s="25">
        <v>0</v>
      </c>
      <c r="G18" s="25"/>
      <c r="H18" s="25">
        <f>F18+G18</f>
        <v>0</v>
      </c>
      <c r="I18" s="25">
        <v>0</v>
      </c>
      <c r="J18" s="25"/>
      <c r="K18" s="25">
        <f>I18+J18</f>
        <v>0</v>
      </c>
      <c r="L18" s="25"/>
      <c r="M18" s="25"/>
      <c r="N18" s="25"/>
      <c r="O18" s="25"/>
      <c r="P18" s="25"/>
      <c r="Q18" s="25"/>
    </row>
    <row r="19" spans="1:17" s="19" customFormat="1" x14ac:dyDescent="0.15">
      <c r="A19" s="54" t="s">
        <v>49</v>
      </c>
      <c r="B19" s="52">
        <v>13000000</v>
      </c>
      <c r="C19" s="20">
        <f>C20</f>
        <v>1528.5</v>
      </c>
      <c r="D19" s="20"/>
      <c r="E19" s="20">
        <f t="shared" ref="E19:E30" si="5">C19+D19</f>
        <v>1528.5</v>
      </c>
      <c r="F19" s="20">
        <f>F20</f>
        <v>382.13</v>
      </c>
      <c r="G19" s="20"/>
      <c r="H19" s="20">
        <f t="shared" ref="H19:H30" si="6">F19+G19</f>
        <v>382.13</v>
      </c>
      <c r="I19" s="20">
        <f>I20</f>
        <v>445.14</v>
      </c>
      <c r="J19" s="20"/>
      <c r="K19" s="20">
        <f t="shared" ref="K19:K30" si="7">I19+J19</f>
        <v>445.14</v>
      </c>
      <c r="L19" s="20">
        <f t="shared" si="1"/>
        <v>29.122669283611387</v>
      </c>
      <c r="M19" s="20"/>
      <c r="N19" s="20">
        <f t="shared" si="2"/>
        <v>29.122669283611387</v>
      </c>
      <c r="O19" s="20">
        <f t="shared" si="3"/>
        <v>116.48915290607908</v>
      </c>
      <c r="P19" s="20"/>
      <c r="Q19" s="20">
        <f t="shared" si="4"/>
        <v>116.48915290607908</v>
      </c>
    </row>
    <row r="20" spans="1:17" s="5" customFormat="1" x14ac:dyDescent="0.15">
      <c r="A20" s="55" t="s">
        <v>50</v>
      </c>
      <c r="B20" s="48">
        <v>13030000</v>
      </c>
      <c r="C20" s="25">
        <v>1528.5</v>
      </c>
      <c r="D20" s="25"/>
      <c r="E20" s="25">
        <f t="shared" si="5"/>
        <v>1528.5</v>
      </c>
      <c r="F20" s="73">
        <v>382.13</v>
      </c>
      <c r="G20" s="25"/>
      <c r="H20" s="25">
        <f t="shared" si="6"/>
        <v>382.13</v>
      </c>
      <c r="I20" s="25">
        <v>445.14</v>
      </c>
      <c r="J20" s="25"/>
      <c r="K20" s="25">
        <f t="shared" si="7"/>
        <v>445.14</v>
      </c>
      <c r="L20" s="25">
        <f t="shared" si="1"/>
        <v>29.122669283611387</v>
      </c>
      <c r="M20" s="25"/>
      <c r="N20" s="25">
        <f t="shared" si="2"/>
        <v>29.122669283611387</v>
      </c>
      <c r="O20" s="25">
        <f t="shared" si="3"/>
        <v>116.48915290607908</v>
      </c>
      <c r="P20" s="25"/>
      <c r="Q20" s="25">
        <f t="shared" si="4"/>
        <v>116.48915290607908</v>
      </c>
    </row>
    <row r="21" spans="1:17" s="19" customFormat="1" x14ac:dyDescent="0.15">
      <c r="A21" s="54" t="s">
        <v>51</v>
      </c>
      <c r="B21" s="52">
        <v>14000000</v>
      </c>
      <c r="C21" s="20">
        <f>C22+C23+C24</f>
        <v>4035.5</v>
      </c>
      <c r="D21" s="20"/>
      <c r="E21" s="20">
        <f t="shared" si="5"/>
        <v>4035.5</v>
      </c>
      <c r="F21" s="20">
        <f>F22+F23+F24</f>
        <v>683.35</v>
      </c>
      <c r="G21" s="20"/>
      <c r="H21" s="20">
        <f t="shared" si="6"/>
        <v>683.35</v>
      </c>
      <c r="I21" s="20">
        <f>I22+I23+I24</f>
        <v>37.69</v>
      </c>
      <c r="J21" s="20"/>
      <c r="K21" s="20">
        <f t="shared" si="7"/>
        <v>37.69</v>
      </c>
      <c r="L21" s="20">
        <f t="shared" si="1"/>
        <v>0.9339610952793953</v>
      </c>
      <c r="M21" s="20"/>
      <c r="N21" s="20">
        <f t="shared" si="2"/>
        <v>0.9339610952793953</v>
      </c>
      <c r="O21" s="20">
        <f t="shared" si="3"/>
        <v>5.515475232311406</v>
      </c>
      <c r="P21" s="20"/>
      <c r="Q21" s="20">
        <f t="shared" si="4"/>
        <v>5.515475232311406</v>
      </c>
    </row>
    <row r="22" spans="1:17" s="5" customFormat="1" ht="20.45" customHeight="1" x14ac:dyDescent="0.15">
      <c r="A22" s="56" t="s">
        <v>52</v>
      </c>
      <c r="B22" s="48">
        <v>14020000</v>
      </c>
      <c r="C22" s="25">
        <v>700</v>
      </c>
      <c r="D22" s="25"/>
      <c r="E22" s="25">
        <f t="shared" si="5"/>
        <v>700</v>
      </c>
      <c r="F22" s="73">
        <v>116.6</v>
      </c>
      <c r="G22" s="25"/>
      <c r="H22" s="25">
        <f t="shared" si="6"/>
        <v>116.6</v>
      </c>
      <c r="I22" s="25">
        <v>0</v>
      </c>
      <c r="J22" s="25"/>
      <c r="K22" s="25">
        <f>I22+J22</f>
        <v>0</v>
      </c>
      <c r="L22" s="25">
        <f t="shared" si="1"/>
        <v>0</v>
      </c>
      <c r="M22" s="25"/>
      <c r="N22" s="25">
        <f t="shared" si="2"/>
        <v>0</v>
      </c>
      <c r="O22" s="25">
        <f t="shared" si="3"/>
        <v>0</v>
      </c>
      <c r="P22" s="25"/>
      <c r="Q22" s="25">
        <f t="shared" si="4"/>
        <v>0</v>
      </c>
    </row>
    <row r="23" spans="1:17" s="5" customFormat="1" ht="27.75" customHeight="1" x14ac:dyDescent="0.15">
      <c r="A23" s="56" t="s">
        <v>53</v>
      </c>
      <c r="B23" s="48">
        <v>14030000</v>
      </c>
      <c r="C23" s="25">
        <v>3205.5</v>
      </c>
      <c r="D23" s="25"/>
      <c r="E23" s="25">
        <f t="shared" si="5"/>
        <v>3205.5</v>
      </c>
      <c r="F23" s="73">
        <v>534.25</v>
      </c>
      <c r="G23" s="25"/>
      <c r="H23" s="25">
        <f t="shared" si="6"/>
        <v>534.25</v>
      </c>
      <c r="I23" s="25">
        <v>0</v>
      </c>
      <c r="J23" s="25"/>
      <c r="K23" s="25">
        <f t="shared" si="7"/>
        <v>0</v>
      </c>
      <c r="L23" s="25">
        <f t="shared" si="1"/>
        <v>0</v>
      </c>
      <c r="M23" s="25"/>
      <c r="N23" s="25">
        <f t="shared" si="2"/>
        <v>0</v>
      </c>
      <c r="O23" s="25">
        <f t="shared" si="3"/>
        <v>0</v>
      </c>
      <c r="P23" s="25"/>
      <c r="Q23" s="25">
        <f t="shared" si="4"/>
        <v>0</v>
      </c>
    </row>
    <row r="24" spans="1:17" s="5" customFormat="1" ht="23.25" x14ac:dyDescent="0.15">
      <c r="A24" s="56" t="s">
        <v>54</v>
      </c>
      <c r="B24" s="48">
        <v>14040000</v>
      </c>
      <c r="C24" s="25">
        <v>130</v>
      </c>
      <c r="D24" s="25"/>
      <c r="E24" s="25">
        <f t="shared" si="5"/>
        <v>130</v>
      </c>
      <c r="F24" s="73">
        <v>32.5</v>
      </c>
      <c r="G24" s="25"/>
      <c r="H24" s="25">
        <f t="shared" si="6"/>
        <v>32.5</v>
      </c>
      <c r="I24" s="25">
        <v>37.69</v>
      </c>
      <c r="J24" s="25"/>
      <c r="K24" s="25">
        <f t="shared" si="7"/>
        <v>37.69</v>
      </c>
      <c r="L24" s="25">
        <f t="shared" si="1"/>
        <v>28.992307692307691</v>
      </c>
      <c r="M24" s="25"/>
      <c r="N24" s="25">
        <f t="shared" si="2"/>
        <v>28.992307692307691</v>
      </c>
      <c r="O24" s="25">
        <f t="shared" si="3"/>
        <v>115.96923076923076</v>
      </c>
      <c r="P24" s="25"/>
      <c r="Q24" s="25">
        <f t="shared" si="4"/>
        <v>115.96923076923076</v>
      </c>
    </row>
    <row r="25" spans="1:17" s="19" customFormat="1" x14ac:dyDescent="0.15">
      <c r="A25" s="54" t="s">
        <v>55</v>
      </c>
      <c r="B25" s="52">
        <v>1800000</v>
      </c>
      <c r="C25" s="53">
        <f>C26+C27+C28</f>
        <v>9003.0499999999993</v>
      </c>
      <c r="D25" s="20"/>
      <c r="E25" s="20">
        <f t="shared" si="5"/>
        <v>9003.0499999999993</v>
      </c>
      <c r="F25" s="64">
        <f>F26+F27+F28</f>
        <v>1712.91</v>
      </c>
      <c r="G25" s="20"/>
      <c r="H25" s="20">
        <f t="shared" si="6"/>
        <v>1712.91</v>
      </c>
      <c r="I25" s="64">
        <f>I26+I27+I28</f>
        <v>2343.66</v>
      </c>
      <c r="J25" s="20"/>
      <c r="K25" s="20">
        <f t="shared" si="7"/>
        <v>2343.66</v>
      </c>
      <c r="L25" s="20">
        <f t="shared" si="1"/>
        <v>26.031844763718965</v>
      </c>
      <c r="M25" s="20"/>
      <c r="N25" s="20">
        <f t="shared" si="2"/>
        <v>26.031844763718965</v>
      </c>
      <c r="O25" s="20">
        <f t="shared" si="3"/>
        <v>136.82330069881078</v>
      </c>
      <c r="P25" s="20"/>
      <c r="Q25" s="20">
        <f t="shared" si="4"/>
        <v>136.82330069881078</v>
      </c>
    </row>
    <row r="26" spans="1:17" s="5" customFormat="1" x14ac:dyDescent="0.15">
      <c r="A26" s="55" t="s">
        <v>56</v>
      </c>
      <c r="B26" s="48">
        <v>18010000</v>
      </c>
      <c r="C26" s="25">
        <v>4512.95</v>
      </c>
      <c r="D26" s="25"/>
      <c r="E26" s="25">
        <f t="shared" si="5"/>
        <v>4512.95</v>
      </c>
      <c r="F26" s="73">
        <v>1100.3800000000001</v>
      </c>
      <c r="G26" s="25"/>
      <c r="H26" s="25">
        <f t="shared" si="6"/>
        <v>1100.3800000000001</v>
      </c>
      <c r="I26" s="25">
        <v>1077.96</v>
      </c>
      <c r="J26" s="25"/>
      <c r="K26" s="25">
        <f t="shared" si="7"/>
        <v>1077.96</v>
      </c>
      <c r="L26" s="25">
        <f t="shared" si="1"/>
        <v>23.885928273080804</v>
      </c>
      <c r="M26" s="25"/>
      <c r="N26" s="25">
        <f t="shared" si="2"/>
        <v>23.885928273080804</v>
      </c>
      <c r="O26" s="25">
        <f t="shared" si="3"/>
        <v>97.962522037841467</v>
      </c>
      <c r="P26" s="25"/>
      <c r="Q26" s="25">
        <f t="shared" si="4"/>
        <v>97.962522037841467</v>
      </c>
    </row>
    <row r="27" spans="1:17" s="5" customFormat="1" x14ac:dyDescent="0.15">
      <c r="A27" s="55" t="s">
        <v>57</v>
      </c>
      <c r="B27" s="48">
        <v>18030000</v>
      </c>
      <c r="C27" s="25">
        <v>1</v>
      </c>
      <c r="D27" s="25"/>
      <c r="E27" s="25">
        <f t="shared" si="5"/>
        <v>1</v>
      </c>
      <c r="F27" s="73">
        <v>0.25</v>
      </c>
      <c r="G27" s="25"/>
      <c r="H27" s="25">
        <f t="shared" si="6"/>
        <v>0.25</v>
      </c>
      <c r="I27" s="25">
        <v>0.46</v>
      </c>
      <c r="J27" s="25"/>
      <c r="K27" s="25">
        <f t="shared" si="7"/>
        <v>0.46</v>
      </c>
      <c r="L27" s="25">
        <f t="shared" si="1"/>
        <v>46</v>
      </c>
      <c r="M27" s="25"/>
      <c r="N27" s="25">
        <f t="shared" si="2"/>
        <v>46</v>
      </c>
      <c r="O27" s="25">
        <f t="shared" si="3"/>
        <v>184</v>
      </c>
      <c r="P27" s="25"/>
      <c r="Q27" s="25">
        <f t="shared" si="4"/>
        <v>184</v>
      </c>
    </row>
    <row r="28" spans="1:17" s="5" customFormat="1" x14ac:dyDescent="0.15">
      <c r="A28" s="55" t="s">
        <v>58</v>
      </c>
      <c r="B28" s="48">
        <v>18050000</v>
      </c>
      <c r="C28" s="25">
        <v>4489.1000000000004</v>
      </c>
      <c r="D28" s="25"/>
      <c r="E28" s="25">
        <f t="shared" si="5"/>
        <v>4489.1000000000004</v>
      </c>
      <c r="F28" s="73">
        <v>612.28</v>
      </c>
      <c r="G28" s="25"/>
      <c r="H28" s="25">
        <f t="shared" si="6"/>
        <v>612.28</v>
      </c>
      <c r="I28" s="25">
        <v>1265.24</v>
      </c>
      <c r="J28" s="25"/>
      <c r="K28" s="25">
        <f t="shared" si="7"/>
        <v>1265.24</v>
      </c>
      <c r="L28" s="25">
        <f t="shared" si="1"/>
        <v>28.184714085228663</v>
      </c>
      <c r="M28" s="25"/>
      <c r="N28" s="25">
        <f t="shared" si="2"/>
        <v>28.184714085228663</v>
      </c>
      <c r="O28" s="25">
        <f t="shared" si="3"/>
        <v>206.64401907623966</v>
      </c>
      <c r="P28" s="25"/>
      <c r="Q28" s="25">
        <f t="shared" si="4"/>
        <v>206.64401907623966</v>
      </c>
    </row>
    <row r="29" spans="1:17" s="19" customFormat="1" ht="14.25" x14ac:dyDescent="0.2">
      <c r="A29" s="51" t="s">
        <v>64</v>
      </c>
      <c r="B29" s="52">
        <v>19000000</v>
      </c>
      <c r="C29" s="20"/>
      <c r="D29" s="20">
        <f>D30</f>
        <v>400</v>
      </c>
      <c r="E29" s="20">
        <f t="shared" si="5"/>
        <v>400</v>
      </c>
      <c r="F29" s="62"/>
      <c r="G29" s="20">
        <f>G30</f>
        <v>100</v>
      </c>
      <c r="H29" s="20">
        <f t="shared" si="6"/>
        <v>100</v>
      </c>
      <c r="I29" s="62"/>
      <c r="J29" s="20">
        <f>J30</f>
        <v>143.28</v>
      </c>
      <c r="K29" s="20">
        <f>K30</f>
        <v>143.28</v>
      </c>
      <c r="L29" s="20"/>
      <c r="M29" s="20">
        <f>J29/D29*100</f>
        <v>35.82</v>
      </c>
      <c r="N29" s="20">
        <f t="shared" si="2"/>
        <v>35.82</v>
      </c>
      <c r="O29" s="20"/>
      <c r="P29" s="20">
        <f>J29/G29*100</f>
        <v>143.28</v>
      </c>
      <c r="Q29" s="20">
        <f t="shared" si="4"/>
        <v>143.28</v>
      </c>
    </row>
    <row r="30" spans="1:17" s="5" customFormat="1" ht="14.25" x14ac:dyDescent="0.2">
      <c r="A30" s="59" t="s">
        <v>65</v>
      </c>
      <c r="B30" s="48">
        <v>19010000</v>
      </c>
      <c r="C30" s="25"/>
      <c r="D30" s="25">
        <v>400</v>
      </c>
      <c r="E30" s="25">
        <f t="shared" si="5"/>
        <v>400</v>
      </c>
      <c r="F30" s="38"/>
      <c r="G30" s="25">
        <v>100</v>
      </c>
      <c r="H30" s="25">
        <f t="shared" si="6"/>
        <v>100</v>
      </c>
      <c r="I30" s="38"/>
      <c r="J30" s="25">
        <v>143.28</v>
      </c>
      <c r="K30" s="25">
        <f t="shared" si="7"/>
        <v>143.28</v>
      </c>
      <c r="L30" s="24"/>
      <c r="M30" s="25">
        <f>J30/D30*100</f>
        <v>35.82</v>
      </c>
      <c r="N30" s="25">
        <f t="shared" si="2"/>
        <v>35.82</v>
      </c>
      <c r="O30" s="25"/>
      <c r="P30" s="25">
        <f>J30/G30*100</f>
        <v>143.28</v>
      </c>
      <c r="Q30" s="25">
        <f t="shared" si="4"/>
        <v>143.28</v>
      </c>
    </row>
    <row r="31" spans="1:17" s="9" customFormat="1" x14ac:dyDescent="0.15">
      <c r="A31" s="8" t="s">
        <v>13</v>
      </c>
      <c r="B31" s="8">
        <v>20000000</v>
      </c>
      <c r="C31" s="24">
        <f>C32+C35+C41+C44+C46</f>
        <v>163.4</v>
      </c>
      <c r="D31" s="24">
        <f>D47</f>
        <v>150</v>
      </c>
      <c r="E31" s="24">
        <f>C31+D31</f>
        <v>313.39999999999998</v>
      </c>
      <c r="F31" s="24">
        <f>F32+F35+F41+F44+F46</f>
        <v>40.83</v>
      </c>
      <c r="G31" s="24">
        <f>G47+G44</f>
        <v>39.69</v>
      </c>
      <c r="H31" s="24">
        <f>F31+G31</f>
        <v>80.52</v>
      </c>
      <c r="I31" s="24">
        <f>I32+I35+I41+I44+I46</f>
        <v>62.570000000000007</v>
      </c>
      <c r="J31" s="24">
        <f>J47+J44</f>
        <v>106.80999999999999</v>
      </c>
      <c r="K31" s="24">
        <f>I31+J31</f>
        <v>169.38</v>
      </c>
      <c r="L31" s="24">
        <f t="shared" si="1"/>
        <v>38.292533659730729</v>
      </c>
      <c r="M31" s="24">
        <f>J31/D31*100</f>
        <v>71.206666666666663</v>
      </c>
      <c r="N31" s="24">
        <f t="shared" si="2"/>
        <v>54.045947670708358</v>
      </c>
      <c r="O31" s="24">
        <f t="shared" si="3"/>
        <v>153.24516287043843</v>
      </c>
      <c r="P31" s="24">
        <f>J31/G31*100</f>
        <v>269.11060720584533</v>
      </c>
      <c r="Q31" s="24">
        <f t="shared" si="4"/>
        <v>210.35767511177346</v>
      </c>
    </row>
    <row r="32" spans="1:17" s="19" customFormat="1" hidden="1" x14ac:dyDescent="0.15">
      <c r="A32" s="17" t="s">
        <v>14</v>
      </c>
      <c r="B32" s="18">
        <v>21000000</v>
      </c>
      <c r="C32" s="20">
        <f>C33+C34</f>
        <v>0</v>
      </c>
      <c r="D32" s="20">
        <f>D33+D34</f>
        <v>0</v>
      </c>
      <c r="E32" s="20">
        <f>C32+D32</f>
        <v>0</v>
      </c>
      <c r="F32" s="20">
        <f>F34+F33</f>
        <v>0</v>
      </c>
      <c r="G32" s="20">
        <f>G33+G34</f>
        <v>0</v>
      </c>
      <c r="H32" s="20">
        <f>F32+G32</f>
        <v>0</v>
      </c>
      <c r="I32" s="20">
        <f>I33+I34</f>
        <v>0</v>
      </c>
      <c r="J32" s="20">
        <f>J33+J34</f>
        <v>0</v>
      </c>
      <c r="K32" s="20">
        <f>I32+J32</f>
        <v>0</v>
      </c>
      <c r="L32" s="24"/>
      <c r="M32" s="24"/>
      <c r="N32" s="20"/>
      <c r="O32" s="24" t="e">
        <f>I32/F32*100</f>
        <v>#DIV/0!</v>
      </c>
      <c r="P32" s="24"/>
      <c r="Q32" s="24" t="e">
        <f>K32/H32*100</f>
        <v>#DIV/0!</v>
      </c>
    </row>
    <row r="33" spans="1:18" s="19" customFormat="1" ht="14.25" hidden="1" x14ac:dyDescent="0.2">
      <c r="A33" s="59" t="s">
        <v>73</v>
      </c>
      <c r="B33" s="10">
        <v>21050000</v>
      </c>
      <c r="C33" s="20"/>
      <c r="D33" s="20"/>
      <c r="E33" s="25">
        <f>C33+D33</f>
        <v>0</v>
      </c>
      <c r="F33" s="20">
        <v>0</v>
      </c>
      <c r="G33" s="20"/>
      <c r="H33" s="25">
        <f>F33+G33</f>
        <v>0</v>
      </c>
      <c r="I33" s="25">
        <v>0</v>
      </c>
      <c r="J33" s="25"/>
      <c r="K33" s="25">
        <f>I33+J33</f>
        <v>0</v>
      </c>
      <c r="L33" s="24"/>
      <c r="M33" s="24"/>
      <c r="N33" s="20"/>
      <c r="O33" s="25" t="e">
        <f>I33/F33*100</f>
        <v>#DIV/0!</v>
      </c>
      <c r="P33" s="25"/>
      <c r="Q33" s="25" t="e">
        <f>K33/H33*100</f>
        <v>#DIV/0!</v>
      </c>
    </row>
    <row r="34" spans="1:18" s="9" customFormat="1" ht="14.25" hidden="1" x14ac:dyDescent="0.2">
      <c r="A34" s="59" t="s">
        <v>74</v>
      </c>
      <c r="B34" s="10">
        <v>21080000</v>
      </c>
      <c r="C34" s="24"/>
      <c r="D34" s="24"/>
      <c r="E34" s="25">
        <f>C34+D34</f>
        <v>0</v>
      </c>
      <c r="F34" s="70">
        <v>0</v>
      </c>
      <c r="G34" s="25"/>
      <c r="H34" s="25">
        <f>F34+G34</f>
        <v>0</v>
      </c>
      <c r="I34" s="25">
        <v>0</v>
      </c>
      <c r="J34" s="24"/>
      <c r="K34" s="25">
        <f>I34+J34</f>
        <v>0</v>
      </c>
      <c r="L34" s="24"/>
      <c r="M34" s="24"/>
      <c r="N34" s="20"/>
      <c r="O34" s="25" t="e">
        <f>I34/F34*100</f>
        <v>#DIV/0!</v>
      </c>
      <c r="P34" s="25"/>
      <c r="Q34" s="25" t="e">
        <f>K34/H34*100</f>
        <v>#DIV/0!</v>
      </c>
    </row>
    <row r="35" spans="1:18" s="9" customFormat="1" x14ac:dyDescent="0.15">
      <c r="A35" s="17" t="s">
        <v>24</v>
      </c>
      <c r="B35" s="18">
        <v>22000000</v>
      </c>
      <c r="C35" s="24">
        <f>C36</f>
        <v>140</v>
      </c>
      <c r="D35" s="24"/>
      <c r="E35" s="24">
        <f>C35+D35</f>
        <v>140</v>
      </c>
      <c r="F35" s="24">
        <f>F36</f>
        <v>35</v>
      </c>
      <c r="G35" s="24"/>
      <c r="H35" s="24">
        <f>F35+G35</f>
        <v>35</v>
      </c>
      <c r="I35" s="24">
        <f>I36</f>
        <v>57.680000000000007</v>
      </c>
      <c r="J35" s="24"/>
      <c r="K35" s="24">
        <f>I35+J35</f>
        <v>57.680000000000007</v>
      </c>
      <c r="L35" s="24">
        <f t="shared" si="1"/>
        <v>41.2</v>
      </c>
      <c r="M35" s="24"/>
      <c r="N35" s="20">
        <f t="shared" si="2"/>
        <v>41.2</v>
      </c>
      <c r="O35" s="24">
        <f t="shared" si="3"/>
        <v>164.8</v>
      </c>
      <c r="P35" s="24"/>
      <c r="Q35" s="20">
        <f t="shared" si="4"/>
        <v>164.8</v>
      </c>
    </row>
    <row r="36" spans="1:18" s="19" customFormat="1" x14ac:dyDescent="0.15">
      <c r="A36" s="44" t="s">
        <v>39</v>
      </c>
      <c r="B36" s="18">
        <v>22010000</v>
      </c>
      <c r="C36" s="20">
        <f>C38+C39+C37</f>
        <v>140</v>
      </c>
      <c r="D36" s="20">
        <f>D38+D39</f>
        <v>0</v>
      </c>
      <c r="E36" s="20">
        <f>E38+E39</f>
        <v>110</v>
      </c>
      <c r="F36" s="20">
        <f>F38+F39+F37</f>
        <v>35</v>
      </c>
      <c r="G36" s="20">
        <f>G38+G39</f>
        <v>0</v>
      </c>
      <c r="H36" s="20">
        <f>H38+H39</f>
        <v>27.5</v>
      </c>
      <c r="I36" s="20">
        <f>I38+I39+I40+I37</f>
        <v>57.680000000000007</v>
      </c>
      <c r="J36" s="20">
        <f>J38+J39+J40</f>
        <v>0</v>
      </c>
      <c r="K36" s="20">
        <f>K38+K39+K40</f>
        <v>38.770000000000003</v>
      </c>
      <c r="L36" s="24">
        <f t="shared" si="1"/>
        <v>41.2</v>
      </c>
      <c r="M36" s="24"/>
      <c r="N36" s="24">
        <f t="shared" si="2"/>
        <v>35.24545454545455</v>
      </c>
      <c r="O36" s="24">
        <f t="shared" si="3"/>
        <v>164.8</v>
      </c>
      <c r="P36" s="24"/>
      <c r="Q36" s="24">
        <f t="shared" si="4"/>
        <v>140.9818181818182</v>
      </c>
    </row>
    <row r="37" spans="1:18" s="11" customFormat="1" ht="14.25" x14ac:dyDescent="0.2">
      <c r="A37" s="69" t="s">
        <v>75</v>
      </c>
      <c r="B37" s="10">
        <v>22010300</v>
      </c>
      <c r="C37" s="26">
        <v>30</v>
      </c>
      <c r="D37" s="26"/>
      <c r="E37" s="26"/>
      <c r="F37" s="26">
        <v>7.5</v>
      </c>
      <c r="G37" s="26"/>
      <c r="H37" s="26"/>
      <c r="I37" s="25">
        <v>18.91</v>
      </c>
      <c r="J37" s="25"/>
      <c r="K37" s="25">
        <f>K39+K40+K41</f>
        <v>40.950000000000003</v>
      </c>
      <c r="L37" s="25"/>
      <c r="M37" s="25"/>
      <c r="N37" s="25"/>
      <c r="O37" s="25">
        <f t="shared" si="3"/>
        <v>252.13333333333333</v>
      </c>
      <c r="P37" s="25"/>
      <c r="Q37" s="25"/>
    </row>
    <row r="38" spans="1:18" s="5" customFormat="1" x14ac:dyDescent="0.15">
      <c r="A38" s="55" t="s">
        <v>59</v>
      </c>
      <c r="B38" s="10">
        <v>22012500</v>
      </c>
      <c r="C38" s="25">
        <v>10</v>
      </c>
      <c r="D38" s="25"/>
      <c r="E38" s="25">
        <f>C38+D38</f>
        <v>10</v>
      </c>
      <c r="F38" s="73">
        <v>2.5</v>
      </c>
      <c r="G38" s="25"/>
      <c r="H38" s="25">
        <f t="shared" ref="H38:H49" si="8">F38+G38</f>
        <v>2.5</v>
      </c>
      <c r="I38" s="25">
        <v>2.2000000000000002</v>
      </c>
      <c r="J38" s="25"/>
      <c r="K38" s="25">
        <f t="shared" ref="K38:K49" si="9">I38+J38</f>
        <v>2.2000000000000002</v>
      </c>
      <c r="L38" s="25">
        <f t="shared" si="1"/>
        <v>22.000000000000004</v>
      </c>
      <c r="M38" s="25"/>
      <c r="N38" s="25">
        <f t="shared" si="2"/>
        <v>22.000000000000004</v>
      </c>
      <c r="O38" s="25">
        <f t="shared" si="3"/>
        <v>88.000000000000014</v>
      </c>
      <c r="P38" s="25"/>
      <c r="Q38" s="25">
        <f t="shared" si="4"/>
        <v>88.000000000000014</v>
      </c>
    </row>
    <row r="39" spans="1:18" s="5" customFormat="1" ht="23.25" x14ac:dyDescent="0.15">
      <c r="A39" s="46" t="s">
        <v>40</v>
      </c>
      <c r="B39" s="10">
        <v>22012600</v>
      </c>
      <c r="C39" s="25">
        <v>100</v>
      </c>
      <c r="D39" s="25"/>
      <c r="E39" s="25">
        <f>C39</f>
        <v>100</v>
      </c>
      <c r="F39" s="73">
        <v>25</v>
      </c>
      <c r="G39" s="25"/>
      <c r="H39" s="25">
        <f t="shared" si="8"/>
        <v>25</v>
      </c>
      <c r="I39" s="25">
        <v>36.57</v>
      </c>
      <c r="J39" s="25"/>
      <c r="K39" s="25">
        <f t="shared" si="9"/>
        <v>36.57</v>
      </c>
      <c r="L39" s="25">
        <f t="shared" si="1"/>
        <v>36.57</v>
      </c>
      <c r="M39" s="25"/>
      <c r="N39" s="25">
        <f t="shared" si="2"/>
        <v>36.57</v>
      </c>
      <c r="O39" s="25">
        <f t="shared" si="3"/>
        <v>146.28</v>
      </c>
      <c r="P39" s="25"/>
      <c r="Q39" s="25">
        <f t="shared" si="4"/>
        <v>146.28</v>
      </c>
    </row>
    <row r="40" spans="1:18" s="9" customFormat="1" hidden="1" x14ac:dyDescent="0.15">
      <c r="A40" s="46" t="s">
        <v>43</v>
      </c>
      <c r="B40" s="10">
        <v>22012900</v>
      </c>
      <c r="C40" s="25"/>
      <c r="D40" s="24"/>
      <c r="E40" s="25">
        <f t="shared" ref="E40:E49" si="10">C40+D40</f>
        <v>0</v>
      </c>
      <c r="F40" s="72"/>
      <c r="G40" s="25"/>
      <c r="H40" s="25">
        <f t="shared" si="8"/>
        <v>0</v>
      </c>
      <c r="I40" s="25"/>
      <c r="J40" s="24"/>
      <c r="K40" s="25">
        <f t="shared" si="9"/>
        <v>0</v>
      </c>
      <c r="L40" s="24"/>
      <c r="M40" s="24"/>
      <c r="N40" s="24"/>
      <c r="O40" s="24"/>
      <c r="P40" s="24"/>
      <c r="Q40" s="24"/>
    </row>
    <row r="41" spans="1:18" s="19" customFormat="1" ht="23.25" x14ac:dyDescent="0.15">
      <c r="A41" s="57" t="s">
        <v>60</v>
      </c>
      <c r="B41" s="19">
        <v>22080000</v>
      </c>
      <c r="C41" s="20">
        <f>C42+C43</f>
        <v>20.5</v>
      </c>
      <c r="D41" s="20">
        <f>D42+D43</f>
        <v>0</v>
      </c>
      <c r="E41" s="20">
        <f t="shared" si="10"/>
        <v>20.5</v>
      </c>
      <c r="F41" s="74">
        <f>F42+F43</f>
        <v>5.0999999999999996</v>
      </c>
      <c r="G41" s="20">
        <f>G42+G43</f>
        <v>0</v>
      </c>
      <c r="H41" s="20">
        <f t="shared" si="8"/>
        <v>5.0999999999999996</v>
      </c>
      <c r="I41" s="20">
        <f>I42+I43</f>
        <v>4.38</v>
      </c>
      <c r="J41" s="20">
        <f>J42+J43</f>
        <v>0</v>
      </c>
      <c r="K41" s="20">
        <f t="shared" si="9"/>
        <v>4.38</v>
      </c>
      <c r="L41" s="20">
        <f t="shared" si="1"/>
        <v>21.365853658536587</v>
      </c>
      <c r="M41" s="20"/>
      <c r="N41" s="20">
        <f t="shared" si="2"/>
        <v>21.365853658536587</v>
      </c>
      <c r="O41" s="20">
        <f t="shared" si="3"/>
        <v>85.882352941176478</v>
      </c>
      <c r="P41" s="24"/>
      <c r="Q41" s="20">
        <f t="shared" si="4"/>
        <v>85.882352941176478</v>
      </c>
    </row>
    <row r="42" spans="1:18" s="5" customFormat="1" hidden="1" x14ac:dyDescent="0.15">
      <c r="A42" s="15" t="s">
        <v>25</v>
      </c>
      <c r="B42" s="10">
        <v>22010300</v>
      </c>
      <c r="C42" s="25"/>
      <c r="D42" s="25"/>
      <c r="E42" s="25">
        <f t="shared" si="10"/>
        <v>0</v>
      </c>
      <c r="F42" s="72"/>
      <c r="G42" s="25"/>
      <c r="H42" s="25">
        <f t="shared" si="8"/>
        <v>0</v>
      </c>
      <c r="I42" s="25"/>
      <c r="J42" s="25"/>
      <c r="K42" s="25">
        <f t="shared" si="9"/>
        <v>0</v>
      </c>
      <c r="L42" s="24" t="e">
        <f t="shared" si="1"/>
        <v>#DIV/0!</v>
      </c>
      <c r="M42" s="24" t="e">
        <f>J42/D42*100</f>
        <v>#DIV/0!</v>
      </c>
      <c r="N42" s="24" t="e">
        <f t="shared" si="2"/>
        <v>#DIV/0!</v>
      </c>
      <c r="O42" s="24" t="e">
        <f t="shared" si="3"/>
        <v>#DIV/0!</v>
      </c>
      <c r="P42" s="24"/>
      <c r="Q42" s="24" t="e">
        <f t="shared" si="4"/>
        <v>#DIV/0!</v>
      </c>
    </row>
    <row r="43" spans="1:18" s="9" customFormat="1" ht="29.25" customHeight="1" x14ac:dyDescent="0.15">
      <c r="A43" s="15" t="s">
        <v>26</v>
      </c>
      <c r="B43" s="10">
        <v>22080400</v>
      </c>
      <c r="C43" s="25">
        <v>20.5</v>
      </c>
      <c r="D43" s="24"/>
      <c r="E43" s="25">
        <f t="shared" si="10"/>
        <v>20.5</v>
      </c>
      <c r="F43" s="73">
        <v>5.0999999999999996</v>
      </c>
      <c r="G43" s="24"/>
      <c r="H43" s="25">
        <f t="shared" si="8"/>
        <v>5.0999999999999996</v>
      </c>
      <c r="I43" s="25">
        <v>4.38</v>
      </c>
      <c r="J43" s="25"/>
      <c r="K43" s="25">
        <f t="shared" si="9"/>
        <v>4.38</v>
      </c>
      <c r="L43" s="25">
        <f t="shared" si="1"/>
        <v>21.365853658536587</v>
      </c>
      <c r="M43" s="25"/>
      <c r="N43" s="25">
        <f t="shared" si="2"/>
        <v>21.365853658536587</v>
      </c>
      <c r="O43" s="25">
        <f t="shared" si="3"/>
        <v>85.882352941176478</v>
      </c>
      <c r="P43" s="25"/>
      <c r="Q43" s="25">
        <f t="shared" si="4"/>
        <v>85.882352941176478</v>
      </c>
    </row>
    <row r="44" spans="1:18" s="19" customFormat="1" x14ac:dyDescent="0.15">
      <c r="A44" s="17" t="s">
        <v>66</v>
      </c>
      <c r="B44" s="18">
        <v>24060000</v>
      </c>
      <c r="C44" s="20"/>
      <c r="D44" s="20">
        <f>D45</f>
        <v>0</v>
      </c>
      <c r="E44" s="20">
        <f t="shared" si="10"/>
        <v>0</v>
      </c>
      <c r="F44" s="74"/>
      <c r="G44" s="20">
        <f>G45</f>
        <v>0</v>
      </c>
      <c r="H44" s="20">
        <f t="shared" si="8"/>
        <v>0</v>
      </c>
      <c r="I44" s="20"/>
      <c r="J44" s="20">
        <f>J45</f>
        <v>3.07</v>
      </c>
      <c r="K44" s="20">
        <f t="shared" si="9"/>
        <v>3.07</v>
      </c>
      <c r="L44" s="20"/>
      <c r="M44" s="20"/>
      <c r="N44" s="20"/>
      <c r="O44" s="20"/>
      <c r="P44" s="25"/>
      <c r="Q44" s="25"/>
    </row>
    <row r="45" spans="1:18" s="9" customFormat="1" ht="31.5" customHeight="1" x14ac:dyDescent="0.15">
      <c r="A45" s="56" t="s">
        <v>67</v>
      </c>
      <c r="B45" s="10">
        <v>24062100</v>
      </c>
      <c r="C45" s="25"/>
      <c r="D45" s="24"/>
      <c r="E45" s="25"/>
      <c r="F45" s="25"/>
      <c r="G45" s="25">
        <v>0</v>
      </c>
      <c r="H45" s="25">
        <f t="shared" si="8"/>
        <v>0</v>
      </c>
      <c r="I45" s="25"/>
      <c r="J45" s="25">
        <v>3.07</v>
      </c>
      <c r="K45" s="25">
        <f t="shared" si="9"/>
        <v>3.07</v>
      </c>
      <c r="L45" s="24"/>
      <c r="M45" s="24"/>
      <c r="N45" s="24"/>
      <c r="O45" s="24"/>
      <c r="P45" s="25"/>
      <c r="Q45" s="25"/>
    </row>
    <row r="46" spans="1:18" s="19" customFormat="1" ht="14.25" x14ac:dyDescent="0.2">
      <c r="A46" s="54" t="s">
        <v>61</v>
      </c>
      <c r="B46" s="18">
        <v>22090000</v>
      </c>
      <c r="C46" s="20">
        <v>2.9</v>
      </c>
      <c r="D46" s="20"/>
      <c r="E46" s="20">
        <f t="shared" si="10"/>
        <v>2.9</v>
      </c>
      <c r="F46" s="70">
        <v>0.73</v>
      </c>
      <c r="G46" s="20"/>
      <c r="H46" s="20">
        <f t="shared" si="8"/>
        <v>0.73</v>
      </c>
      <c r="I46" s="20">
        <v>0.51</v>
      </c>
      <c r="J46" s="20"/>
      <c r="K46" s="20">
        <f t="shared" si="9"/>
        <v>0.51</v>
      </c>
      <c r="L46" s="20">
        <f t="shared" si="1"/>
        <v>17.586206896551726</v>
      </c>
      <c r="M46" s="20"/>
      <c r="N46" s="20">
        <f t="shared" si="2"/>
        <v>17.586206896551726</v>
      </c>
      <c r="O46" s="20">
        <f t="shared" si="3"/>
        <v>69.863013698630141</v>
      </c>
      <c r="P46" s="20"/>
      <c r="Q46" s="20">
        <f t="shared" si="4"/>
        <v>69.863013698630141</v>
      </c>
    </row>
    <row r="47" spans="1:18" s="19" customFormat="1" x14ac:dyDescent="0.15">
      <c r="A47" s="22" t="s">
        <v>15</v>
      </c>
      <c r="B47" s="18">
        <v>25000000</v>
      </c>
      <c r="C47" s="20">
        <f>C48+C49</f>
        <v>0</v>
      </c>
      <c r="D47" s="20">
        <f>D48+D49</f>
        <v>150</v>
      </c>
      <c r="E47" s="20">
        <f t="shared" si="10"/>
        <v>150</v>
      </c>
      <c r="F47" s="20">
        <f>F48+F49</f>
        <v>0</v>
      </c>
      <c r="G47" s="20">
        <f>G48+G49</f>
        <v>39.69</v>
      </c>
      <c r="H47" s="20">
        <f t="shared" si="8"/>
        <v>39.69</v>
      </c>
      <c r="I47" s="20">
        <f>I48+I49</f>
        <v>0</v>
      </c>
      <c r="J47" s="20">
        <f>J48+J49</f>
        <v>103.74</v>
      </c>
      <c r="K47" s="20">
        <f t="shared" si="9"/>
        <v>103.74</v>
      </c>
      <c r="L47" s="24"/>
      <c r="M47" s="24">
        <f>J47/D47*100</f>
        <v>69.16</v>
      </c>
      <c r="N47" s="24">
        <f t="shared" si="2"/>
        <v>69.16</v>
      </c>
      <c r="O47" s="24"/>
      <c r="P47" s="24">
        <f>J47/G47*100</f>
        <v>261.37566137566137</v>
      </c>
      <c r="Q47" s="24">
        <f t="shared" si="4"/>
        <v>261.37566137566137</v>
      </c>
    </row>
    <row r="48" spans="1:18" s="9" customFormat="1" ht="23.25" x14ac:dyDescent="0.15">
      <c r="A48" s="21" t="s">
        <v>28</v>
      </c>
      <c r="B48" s="10">
        <v>25010000</v>
      </c>
      <c r="C48" s="24"/>
      <c r="D48" s="25">
        <v>150</v>
      </c>
      <c r="E48" s="25">
        <f t="shared" si="10"/>
        <v>150</v>
      </c>
      <c r="F48" s="38"/>
      <c r="G48" s="25">
        <v>39.69</v>
      </c>
      <c r="H48" s="25">
        <f t="shared" si="8"/>
        <v>39.69</v>
      </c>
      <c r="I48" s="24"/>
      <c r="J48" s="25">
        <v>103.74</v>
      </c>
      <c r="K48" s="25">
        <f t="shared" si="9"/>
        <v>103.74</v>
      </c>
      <c r="L48" s="24"/>
      <c r="M48" s="25">
        <f>J48/D48*100</f>
        <v>69.16</v>
      </c>
      <c r="N48" s="25">
        <f t="shared" si="2"/>
        <v>69.16</v>
      </c>
      <c r="O48" s="25"/>
      <c r="P48" s="25">
        <f>J48/G48*100</f>
        <v>261.37566137566137</v>
      </c>
      <c r="Q48" s="25">
        <f t="shared" si="4"/>
        <v>261.37566137566137</v>
      </c>
      <c r="R48" s="5"/>
    </row>
    <row r="49" spans="1:18" s="9" customFormat="1" x14ac:dyDescent="0.15">
      <c r="A49" s="21" t="s">
        <v>16</v>
      </c>
      <c r="B49" s="10">
        <v>25020000</v>
      </c>
      <c r="C49" s="24"/>
      <c r="D49" s="25"/>
      <c r="E49" s="25">
        <f t="shared" si="10"/>
        <v>0</v>
      </c>
      <c r="F49" s="38"/>
      <c r="G49" s="25">
        <v>0</v>
      </c>
      <c r="H49" s="25">
        <f t="shared" si="8"/>
        <v>0</v>
      </c>
      <c r="I49" s="24"/>
      <c r="J49" s="25">
        <v>0</v>
      </c>
      <c r="K49" s="25">
        <f t="shared" si="9"/>
        <v>0</v>
      </c>
      <c r="L49" s="24"/>
      <c r="M49" s="24"/>
      <c r="N49" s="24"/>
      <c r="O49" s="24"/>
      <c r="P49" s="24"/>
      <c r="Q49" s="24"/>
      <c r="R49" s="5"/>
    </row>
    <row r="50" spans="1:18" s="61" customFormat="1" ht="14.25" x14ac:dyDescent="0.15">
      <c r="A50" s="30" t="s">
        <v>29</v>
      </c>
      <c r="B50" s="60"/>
      <c r="C50" s="31">
        <f>C15+C31</f>
        <v>47227.890000000007</v>
      </c>
      <c r="D50" s="31">
        <f t="shared" ref="D50:K50" si="11">D15+D31</f>
        <v>550</v>
      </c>
      <c r="E50" s="31">
        <f t="shared" si="11"/>
        <v>47777.890000000007</v>
      </c>
      <c r="F50" s="31">
        <f>F15+F31</f>
        <v>9481.3200000000015</v>
      </c>
      <c r="G50" s="31">
        <f t="shared" si="11"/>
        <v>139.69</v>
      </c>
      <c r="H50" s="31">
        <f t="shared" si="11"/>
        <v>9621.010000000002</v>
      </c>
      <c r="I50" s="31">
        <f>I15+I31</f>
        <v>10366.48</v>
      </c>
      <c r="J50" s="31">
        <f t="shared" si="11"/>
        <v>250.08999999999997</v>
      </c>
      <c r="K50" s="31">
        <f t="shared" si="11"/>
        <v>10616.57</v>
      </c>
      <c r="L50" s="24">
        <f t="shared" si="1"/>
        <v>21.949911376519253</v>
      </c>
      <c r="M50" s="24">
        <f>J50/D50*100</f>
        <v>45.470909090909082</v>
      </c>
      <c r="N50" s="24">
        <f t="shared" si="2"/>
        <v>22.220675714226807</v>
      </c>
      <c r="O50" s="24">
        <f t="shared" si="3"/>
        <v>109.33583087586958</v>
      </c>
      <c r="P50" s="24">
        <f>J50/G50*100</f>
        <v>179.03214260147467</v>
      </c>
      <c r="Q50" s="24">
        <f t="shared" si="4"/>
        <v>110.34777014055695</v>
      </c>
    </row>
    <row r="51" spans="1:18" s="28" customFormat="1" x14ac:dyDescent="0.15">
      <c r="A51" s="29" t="s">
        <v>17</v>
      </c>
      <c r="B51" s="29">
        <v>40000000</v>
      </c>
      <c r="C51" s="27">
        <f>C54+C63+C65</f>
        <v>13213.9</v>
      </c>
      <c r="D51" s="27">
        <f t="shared" ref="D51:K51" si="12">D54+D63+D65</f>
        <v>0</v>
      </c>
      <c r="E51" s="27">
        <f t="shared" si="12"/>
        <v>13112.699999999999</v>
      </c>
      <c r="F51" s="27">
        <f t="shared" si="12"/>
        <v>3212.52</v>
      </c>
      <c r="G51" s="27">
        <f t="shared" si="12"/>
        <v>0</v>
      </c>
      <c r="H51" s="27">
        <f t="shared" si="12"/>
        <v>3212.52</v>
      </c>
      <c r="I51" s="27">
        <f t="shared" si="12"/>
        <v>3236.0099999999998</v>
      </c>
      <c r="J51" s="27">
        <f t="shared" si="12"/>
        <v>0</v>
      </c>
      <c r="K51" s="27">
        <f t="shared" si="12"/>
        <v>3236.0099999999998</v>
      </c>
      <c r="L51" s="24">
        <f t="shared" si="1"/>
        <v>24.489439151196844</v>
      </c>
      <c r="M51" s="24"/>
      <c r="N51" s="24">
        <f t="shared" si="2"/>
        <v>24.678441510901646</v>
      </c>
      <c r="O51" s="24">
        <f t="shared" si="3"/>
        <v>100.73120167345262</v>
      </c>
      <c r="P51" s="24"/>
      <c r="Q51" s="24">
        <f t="shared" si="4"/>
        <v>100.73120167345262</v>
      </c>
    </row>
    <row r="52" spans="1:18" s="28" customFormat="1" hidden="1" x14ac:dyDescent="0.15">
      <c r="A52" s="39" t="s">
        <v>37</v>
      </c>
      <c r="B52" s="41">
        <v>41020000</v>
      </c>
      <c r="C52" s="42">
        <f>C53</f>
        <v>0</v>
      </c>
      <c r="D52" s="42">
        <f t="shared" ref="D52:K52" si="13">D53</f>
        <v>0</v>
      </c>
      <c r="E52" s="42">
        <f t="shared" si="13"/>
        <v>0</v>
      </c>
      <c r="F52" s="42">
        <f t="shared" si="13"/>
        <v>0</v>
      </c>
      <c r="G52" s="42">
        <f t="shared" si="13"/>
        <v>0</v>
      </c>
      <c r="H52" s="42">
        <f t="shared" si="13"/>
        <v>0</v>
      </c>
      <c r="I52" s="42">
        <f t="shared" si="13"/>
        <v>0</v>
      </c>
      <c r="J52" s="42">
        <f t="shared" si="13"/>
        <v>0</v>
      </c>
      <c r="K52" s="42">
        <f t="shared" si="13"/>
        <v>0</v>
      </c>
      <c r="L52" s="24" t="e">
        <f t="shared" si="1"/>
        <v>#DIV/0!</v>
      </c>
      <c r="M52" s="24"/>
      <c r="N52" s="24" t="e">
        <f t="shared" si="2"/>
        <v>#DIV/0!</v>
      </c>
      <c r="O52" s="24" t="e">
        <f t="shared" si="3"/>
        <v>#DIV/0!</v>
      </c>
      <c r="P52" s="24" t="e">
        <f>J52/G52*100</f>
        <v>#DIV/0!</v>
      </c>
      <c r="Q52" s="24" t="e">
        <f t="shared" si="4"/>
        <v>#DIV/0!</v>
      </c>
    </row>
    <row r="53" spans="1:18" s="28" customFormat="1" hidden="1" x14ac:dyDescent="0.15">
      <c r="A53" s="45" t="s">
        <v>41</v>
      </c>
      <c r="B53" s="40">
        <v>41020200</v>
      </c>
      <c r="C53" s="43"/>
      <c r="D53" s="43"/>
      <c r="E53" s="43">
        <f>C53+D53</f>
        <v>0</v>
      </c>
      <c r="F53" s="43"/>
      <c r="G53" s="43"/>
      <c r="H53" s="43">
        <f>F53+G53</f>
        <v>0</v>
      </c>
      <c r="I53" s="43"/>
      <c r="J53" s="43"/>
      <c r="K53" s="43">
        <f>I53+J53</f>
        <v>0</v>
      </c>
      <c r="L53" s="24" t="e">
        <f t="shared" si="1"/>
        <v>#DIV/0!</v>
      </c>
      <c r="M53" s="24"/>
      <c r="N53" s="24" t="e">
        <f t="shared" si="2"/>
        <v>#DIV/0!</v>
      </c>
      <c r="O53" s="24" t="e">
        <f t="shared" si="3"/>
        <v>#DIV/0!</v>
      </c>
      <c r="P53" s="24" t="e">
        <f>J53/G53*100</f>
        <v>#DIV/0!</v>
      </c>
      <c r="Q53" s="24" t="e">
        <f t="shared" si="4"/>
        <v>#DIV/0!</v>
      </c>
      <c r="R53" s="50"/>
    </row>
    <row r="54" spans="1:18" s="19" customFormat="1" x14ac:dyDescent="0.15">
      <c r="A54" s="39" t="s">
        <v>18</v>
      </c>
      <c r="B54" s="18">
        <v>41030000</v>
      </c>
      <c r="C54" s="20">
        <f>C56+C57+C58+C59</f>
        <v>12520.3</v>
      </c>
      <c r="D54" s="20">
        <f t="shared" ref="D54:K54" si="14">D56+D57+D58+D59</f>
        <v>0</v>
      </c>
      <c r="E54" s="20">
        <f t="shared" si="14"/>
        <v>12520.3</v>
      </c>
      <c r="F54" s="20">
        <f t="shared" si="14"/>
        <v>2947.2999999999997</v>
      </c>
      <c r="G54" s="20">
        <f t="shared" si="14"/>
        <v>0</v>
      </c>
      <c r="H54" s="20">
        <f t="shared" si="14"/>
        <v>2947.2999999999997</v>
      </c>
      <c r="I54" s="20">
        <f t="shared" si="14"/>
        <v>2947.2999999999997</v>
      </c>
      <c r="J54" s="20">
        <f t="shared" si="14"/>
        <v>0</v>
      </c>
      <c r="K54" s="20">
        <f t="shared" si="14"/>
        <v>2947.2999999999997</v>
      </c>
      <c r="L54" s="24">
        <f t="shared" si="1"/>
        <v>23.540170762681402</v>
      </c>
      <c r="M54" s="24"/>
      <c r="N54" s="24">
        <f t="shared" si="2"/>
        <v>23.540170762681402</v>
      </c>
      <c r="O54" s="24">
        <f t="shared" si="3"/>
        <v>100</v>
      </c>
      <c r="P54" s="24"/>
      <c r="Q54" s="24">
        <f t="shared" si="4"/>
        <v>100</v>
      </c>
    </row>
    <row r="55" spans="1:18" s="19" customFormat="1" hidden="1" x14ac:dyDescent="0.15">
      <c r="A55" s="15" t="s">
        <v>36</v>
      </c>
      <c r="B55" s="10">
        <v>41030400</v>
      </c>
      <c r="C55" s="25"/>
      <c r="D55" s="25"/>
      <c r="E55" s="25">
        <v>0</v>
      </c>
      <c r="F55" s="25"/>
      <c r="G55" s="25"/>
      <c r="H55" s="25">
        <v>0</v>
      </c>
      <c r="I55" s="20"/>
      <c r="J55" s="25"/>
      <c r="K55" s="20">
        <f>SUM(K56:K65)</f>
        <v>3383.91</v>
      </c>
      <c r="L55" s="24" t="e">
        <f t="shared" si="1"/>
        <v>#DIV/0!</v>
      </c>
      <c r="M55" s="24"/>
      <c r="N55" s="24" t="e">
        <f t="shared" si="2"/>
        <v>#DIV/0!</v>
      </c>
      <c r="O55" s="24" t="e">
        <f t="shared" si="3"/>
        <v>#DIV/0!</v>
      </c>
      <c r="P55" s="24" t="e">
        <f>J55/G55*100</f>
        <v>#DIV/0!</v>
      </c>
      <c r="Q55" s="24" t="e">
        <f t="shared" si="4"/>
        <v>#DIV/0!</v>
      </c>
    </row>
    <row r="56" spans="1:18" s="19" customFormat="1" hidden="1" x14ac:dyDescent="0.15">
      <c r="A56" s="65" t="s">
        <v>70</v>
      </c>
      <c r="B56" s="10">
        <v>41033200</v>
      </c>
      <c r="C56" s="25"/>
      <c r="D56" s="25"/>
      <c r="E56" s="25"/>
      <c r="F56" s="71">
        <v>0</v>
      </c>
      <c r="G56" s="25"/>
      <c r="H56" s="25">
        <f t="shared" ref="H56:H68" si="15">F56+G56</f>
        <v>0</v>
      </c>
      <c r="I56" s="71">
        <v>0</v>
      </c>
      <c r="J56" s="25"/>
      <c r="K56" s="25">
        <f t="shared" ref="K56:K63" si="16">I56+J56</f>
        <v>0</v>
      </c>
      <c r="L56" s="24"/>
      <c r="M56" s="24"/>
      <c r="N56" s="24"/>
      <c r="O56" s="25" t="e">
        <f>I56/F56*100</f>
        <v>#DIV/0!</v>
      </c>
      <c r="P56" s="25"/>
      <c r="Q56" s="25" t="e">
        <f>K56/H56*100</f>
        <v>#DIV/0!</v>
      </c>
    </row>
    <row r="57" spans="1:18" s="5" customFormat="1" ht="16.5" customHeight="1" x14ac:dyDescent="0.15">
      <c r="A57" s="21" t="s">
        <v>34</v>
      </c>
      <c r="B57" s="10">
        <v>41033900</v>
      </c>
      <c r="C57" s="25">
        <v>9641.1</v>
      </c>
      <c r="D57" s="25"/>
      <c r="E57" s="25">
        <f t="shared" ref="E57:E63" si="17">C57+D57</f>
        <v>9641.1</v>
      </c>
      <c r="F57" s="71">
        <v>2227.1999999999998</v>
      </c>
      <c r="G57" s="25"/>
      <c r="H57" s="25">
        <f t="shared" si="15"/>
        <v>2227.1999999999998</v>
      </c>
      <c r="I57" s="71">
        <v>2227.1999999999998</v>
      </c>
      <c r="J57" s="25"/>
      <c r="K57" s="25">
        <f t="shared" si="16"/>
        <v>2227.1999999999998</v>
      </c>
      <c r="L57" s="25">
        <f t="shared" si="1"/>
        <v>23.101098422379188</v>
      </c>
      <c r="M57" s="25"/>
      <c r="N57" s="25">
        <f t="shared" si="2"/>
        <v>23.101098422379188</v>
      </c>
      <c r="O57" s="25">
        <f t="shared" si="3"/>
        <v>100</v>
      </c>
      <c r="P57" s="25"/>
      <c r="Q57" s="25">
        <f t="shared" si="4"/>
        <v>100</v>
      </c>
    </row>
    <row r="58" spans="1:18" s="5" customFormat="1" ht="17.25" customHeight="1" x14ac:dyDescent="0.15">
      <c r="A58" s="37" t="s">
        <v>35</v>
      </c>
      <c r="B58" s="3">
        <v>41034200</v>
      </c>
      <c r="C58" s="25">
        <v>2879.2</v>
      </c>
      <c r="D58" s="25"/>
      <c r="E58" s="25">
        <f t="shared" si="17"/>
        <v>2879.2</v>
      </c>
      <c r="F58" s="71">
        <v>720.1</v>
      </c>
      <c r="G58" s="25"/>
      <c r="H58" s="25">
        <f t="shared" si="15"/>
        <v>720.1</v>
      </c>
      <c r="I58" s="71">
        <v>720.1</v>
      </c>
      <c r="J58" s="25"/>
      <c r="K58" s="25">
        <f t="shared" si="16"/>
        <v>720.1</v>
      </c>
      <c r="L58" s="25">
        <f t="shared" si="1"/>
        <v>25.010419560989167</v>
      </c>
      <c r="M58" s="25"/>
      <c r="N58" s="25">
        <f t="shared" si="2"/>
        <v>25.010419560989167</v>
      </c>
      <c r="O58" s="25">
        <f t="shared" si="3"/>
        <v>100</v>
      </c>
      <c r="P58" s="25"/>
      <c r="Q58" s="25">
        <f t="shared" si="4"/>
        <v>100</v>
      </c>
    </row>
    <row r="59" spans="1:18" s="5" customFormat="1" hidden="1" x14ac:dyDescent="0.15">
      <c r="A59" s="37" t="s">
        <v>45</v>
      </c>
      <c r="B59" s="3">
        <v>41034500</v>
      </c>
      <c r="C59" s="25"/>
      <c r="D59" s="25"/>
      <c r="E59" s="25">
        <f t="shared" si="17"/>
        <v>0</v>
      </c>
      <c r="F59" s="72">
        <v>0</v>
      </c>
      <c r="G59" s="25"/>
      <c r="H59" s="25">
        <f t="shared" si="15"/>
        <v>0</v>
      </c>
      <c r="I59" s="72">
        <v>0</v>
      </c>
      <c r="J59" s="25"/>
      <c r="K59" s="25">
        <f t="shared" si="16"/>
        <v>0</v>
      </c>
      <c r="L59" s="24"/>
      <c r="M59" s="24"/>
      <c r="N59" s="24"/>
      <c r="O59" s="24" t="e">
        <f t="shared" si="3"/>
        <v>#DIV/0!</v>
      </c>
      <c r="P59" s="24"/>
      <c r="Q59" s="24" t="e">
        <f t="shared" si="4"/>
        <v>#DIV/0!</v>
      </c>
    </row>
    <row r="60" spans="1:18" s="11" customFormat="1" ht="20.25" hidden="1" customHeight="1" x14ac:dyDescent="0.15">
      <c r="A60" s="16" t="s">
        <v>4</v>
      </c>
      <c r="B60" s="3">
        <v>41035000</v>
      </c>
      <c r="C60" s="25"/>
      <c r="D60" s="25"/>
      <c r="E60" s="25">
        <f t="shared" si="17"/>
        <v>0</v>
      </c>
      <c r="F60" s="25"/>
      <c r="G60" s="25"/>
      <c r="H60" s="25">
        <f t="shared" si="15"/>
        <v>0</v>
      </c>
      <c r="I60" s="25"/>
      <c r="J60" s="25"/>
      <c r="K60" s="25">
        <f t="shared" si="16"/>
        <v>0</v>
      </c>
      <c r="L60" s="24" t="e">
        <f t="shared" si="1"/>
        <v>#DIV/0!</v>
      </c>
      <c r="M60" s="24"/>
      <c r="N60" s="24" t="e">
        <f t="shared" si="2"/>
        <v>#DIV/0!</v>
      </c>
      <c r="O60" s="24" t="e">
        <f t="shared" si="3"/>
        <v>#DIV/0!</v>
      </c>
      <c r="P60" s="24" t="e">
        <f>J60/G60*100</f>
        <v>#DIV/0!</v>
      </c>
      <c r="Q60" s="24" t="e">
        <f t="shared" si="4"/>
        <v>#DIV/0!</v>
      </c>
    </row>
    <row r="61" spans="1:18" s="11" customFormat="1" hidden="1" x14ac:dyDescent="0.15">
      <c r="A61" s="45" t="s">
        <v>44</v>
      </c>
      <c r="B61" s="3">
        <v>41035400</v>
      </c>
      <c r="C61" s="25"/>
      <c r="D61" s="25"/>
      <c r="E61" s="25">
        <f t="shared" si="17"/>
        <v>0</v>
      </c>
      <c r="F61" s="25"/>
      <c r="G61" s="25"/>
      <c r="H61" s="25">
        <f t="shared" si="15"/>
        <v>0</v>
      </c>
      <c r="I61" s="25"/>
      <c r="J61" s="25"/>
      <c r="K61" s="25">
        <f t="shared" si="16"/>
        <v>0</v>
      </c>
      <c r="L61" s="24" t="e">
        <f t="shared" si="1"/>
        <v>#DIV/0!</v>
      </c>
      <c r="M61" s="24"/>
      <c r="N61" s="24" t="e">
        <f t="shared" si="2"/>
        <v>#DIV/0!</v>
      </c>
      <c r="O61" s="24" t="e">
        <f t="shared" si="3"/>
        <v>#DIV/0!</v>
      </c>
      <c r="P61" s="24"/>
      <c r="Q61" s="24" t="e">
        <f t="shared" si="4"/>
        <v>#DIV/0!</v>
      </c>
    </row>
    <row r="62" spans="1:18" s="5" customFormat="1" hidden="1" x14ac:dyDescent="0.15">
      <c r="A62" s="16" t="s">
        <v>27</v>
      </c>
      <c r="B62" s="3">
        <v>41035800</v>
      </c>
      <c r="C62" s="25"/>
      <c r="D62" s="25"/>
      <c r="E62" s="25">
        <f t="shared" si="17"/>
        <v>0</v>
      </c>
      <c r="F62" s="25"/>
      <c r="G62" s="25"/>
      <c r="H62" s="25">
        <f t="shared" si="15"/>
        <v>0</v>
      </c>
      <c r="I62" s="25"/>
      <c r="J62" s="25"/>
      <c r="K62" s="25">
        <f t="shared" si="16"/>
        <v>0</v>
      </c>
      <c r="L62" s="24" t="e">
        <f t="shared" si="1"/>
        <v>#DIV/0!</v>
      </c>
      <c r="M62" s="24"/>
      <c r="N62" s="24" t="e">
        <f t="shared" si="2"/>
        <v>#DIV/0!</v>
      </c>
      <c r="O62" s="24" t="e">
        <f t="shared" si="3"/>
        <v>#DIV/0!</v>
      </c>
      <c r="P62" s="24"/>
      <c r="Q62" s="24" t="e">
        <f t="shared" si="4"/>
        <v>#DIV/0!</v>
      </c>
    </row>
    <row r="63" spans="1:18" s="19" customFormat="1" ht="18.600000000000001" customHeight="1" x14ac:dyDescent="0.15">
      <c r="A63" s="66" t="s">
        <v>62</v>
      </c>
      <c r="B63" s="67">
        <v>41040000</v>
      </c>
      <c r="C63" s="20">
        <f>C64</f>
        <v>592.4</v>
      </c>
      <c r="D63" s="20"/>
      <c r="E63" s="20">
        <f t="shared" si="17"/>
        <v>592.4</v>
      </c>
      <c r="F63" s="20">
        <f>F64</f>
        <v>147.9</v>
      </c>
      <c r="G63" s="20"/>
      <c r="H63" s="20">
        <f t="shared" si="15"/>
        <v>147.9</v>
      </c>
      <c r="I63" s="20">
        <f>I64</f>
        <v>147.9</v>
      </c>
      <c r="J63" s="20"/>
      <c r="K63" s="20">
        <f t="shared" si="16"/>
        <v>147.9</v>
      </c>
      <c r="L63" s="20">
        <f t="shared" si="1"/>
        <v>24.966239027683997</v>
      </c>
      <c r="M63" s="20"/>
      <c r="N63" s="20">
        <f t="shared" si="2"/>
        <v>24.966239027683997</v>
      </c>
      <c r="O63" s="20">
        <f t="shared" si="3"/>
        <v>100</v>
      </c>
      <c r="P63" s="20"/>
      <c r="Q63" s="20">
        <f t="shared" si="4"/>
        <v>100</v>
      </c>
    </row>
    <row r="64" spans="1:18" s="5" customFormat="1" ht="37.5" customHeight="1" x14ac:dyDescent="0.15">
      <c r="A64" s="58" t="s">
        <v>63</v>
      </c>
      <c r="B64" s="3">
        <v>41040200</v>
      </c>
      <c r="C64" s="25">
        <v>592.4</v>
      </c>
      <c r="D64" s="25"/>
      <c r="E64" s="25">
        <f>C64+D64</f>
        <v>592.4</v>
      </c>
      <c r="F64" s="71">
        <v>147.9</v>
      </c>
      <c r="G64" s="25"/>
      <c r="H64" s="25">
        <f t="shared" si="15"/>
        <v>147.9</v>
      </c>
      <c r="I64" s="25">
        <v>147.9</v>
      </c>
      <c r="J64" s="25"/>
      <c r="K64" s="25">
        <f>I64+J64</f>
        <v>147.9</v>
      </c>
      <c r="L64" s="25">
        <f t="shared" si="1"/>
        <v>24.966239027683997</v>
      </c>
      <c r="M64" s="25"/>
      <c r="N64" s="25">
        <f t="shared" si="2"/>
        <v>24.966239027683997</v>
      </c>
      <c r="O64" s="25">
        <f t="shared" si="3"/>
        <v>100</v>
      </c>
      <c r="P64" s="25"/>
      <c r="Q64" s="25">
        <f t="shared" si="4"/>
        <v>100</v>
      </c>
    </row>
    <row r="65" spans="1:17" s="19" customFormat="1" ht="22.15" customHeight="1" x14ac:dyDescent="0.15">
      <c r="A65" s="68" t="s">
        <v>68</v>
      </c>
      <c r="B65" s="67">
        <v>41050000</v>
      </c>
      <c r="C65" s="20">
        <f>C66+C67+C68</f>
        <v>101.2</v>
      </c>
      <c r="D65" s="20"/>
      <c r="E65" s="20"/>
      <c r="F65" s="20">
        <f>F66+F67+F68</f>
        <v>117.32</v>
      </c>
      <c r="G65" s="20">
        <f>G66</f>
        <v>0</v>
      </c>
      <c r="H65" s="20">
        <f t="shared" si="15"/>
        <v>117.32</v>
      </c>
      <c r="I65" s="20">
        <f>I66+I67+I68</f>
        <v>140.81</v>
      </c>
      <c r="J65" s="20">
        <f>J66</f>
        <v>0</v>
      </c>
      <c r="K65" s="20">
        <f>I65+J65</f>
        <v>140.81</v>
      </c>
      <c r="L65" s="20"/>
      <c r="M65" s="20"/>
      <c r="N65" s="20"/>
      <c r="O65" s="24">
        <f t="shared" si="3"/>
        <v>120.02216160927379</v>
      </c>
      <c r="P65" s="20"/>
      <c r="Q65" s="20">
        <f t="shared" si="4"/>
        <v>120.02216160927379</v>
      </c>
    </row>
    <row r="66" spans="1:17" s="5" customFormat="1" ht="28.9" customHeight="1" x14ac:dyDescent="0.15">
      <c r="A66" s="63" t="s">
        <v>69</v>
      </c>
      <c r="B66" s="3">
        <v>41051100</v>
      </c>
      <c r="C66" s="25">
        <v>0</v>
      </c>
      <c r="D66" s="25"/>
      <c r="E66" s="25"/>
      <c r="F66" s="25">
        <v>79.22</v>
      </c>
      <c r="G66" s="25">
        <v>0</v>
      </c>
      <c r="H66" s="25">
        <f t="shared" si="15"/>
        <v>79.22</v>
      </c>
      <c r="I66" s="25">
        <v>79.22</v>
      </c>
      <c r="J66" s="25">
        <v>0</v>
      </c>
      <c r="K66" s="25">
        <f>I66+J66</f>
        <v>79.22</v>
      </c>
      <c r="L66" s="24"/>
      <c r="M66" s="24"/>
      <c r="N66" s="24"/>
      <c r="O66" s="25"/>
      <c r="P66" s="25"/>
      <c r="Q66" s="25">
        <f t="shared" si="4"/>
        <v>100</v>
      </c>
    </row>
    <row r="67" spans="1:17" s="5" customFormat="1" ht="34.9" customHeight="1" x14ac:dyDescent="0.15">
      <c r="A67" s="65" t="s">
        <v>71</v>
      </c>
      <c r="B67" s="3">
        <v>41051200</v>
      </c>
      <c r="C67" s="25">
        <v>101.2</v>
      </c>
      <c r="D67" s="25"/>
      <c r="E67" s="25"/>
      <c r="F67" s="71">
        <v>38.1</v>
      </c>
      <c r="G67" s="25"/>
      <c r="H67" s="25">
        <f t="shared" si="15"/>
        <v>38.1</v>
      </c>
      <c r="I67" s="25">
        <v>38.1</v>
      </c>
      <c r="J67" s="25"/>
      <c r="K67" s="25">
        <f>I67+J67</f>
        <v>38.1</v>
      </c>
      <c r="L67" s="24"/>
      <c r="M67" s="24"/>
      <c r="N67" s="24"/>
      <c r="O67" s="25">
        <f t="shared" si="3"/>
        <v>100</v>
      </c>
      <c r="P67" s="25"/>
      <c r="Q67" s="25">
        <f t="shared" si="4"/>
        <v>100</v>
      </c>
    </row>
    <row r="68" spans="1:17" s="5" customFormat="1" ht="34.9" customHeight="1" x14ac:dyDescent="0.15">
      <c r="A68" s="65" t="s">
        <v>72</v>
      </c>
      <c r="B68" s="3">
        <v>41051400</v>
      </c>
      <c r="C68" s="25">
        <v>0</v>
      </c>
      <c r="D68" s="25"/>
      <c r="E68" s="25"/>
      <c r="F68" s="71">
        <v>0</v>
      </c>
      <c r="G68" s="25"/>
      <c r="H68" s="25">
        <f t="shared" si="15"/>
        <v>0</v>
      </c>
      <c r="I68" s="25">
        <v>23.49</v>
      </c>
      <c r="J68" s="25"/>
      <c r="K68" s="25">
        <f>I68+J68</f>
        <v>23.49</v>
      </c>
      <c r="L68" s="24"/>
      <c r="M68" s="24"/>
      <c r="N68" s="24"/>
      <c r="O68" s="25"/>
      <c r="P68" s="24"/>
      <c r="Q68" s="25"/>
    </row>
    <row r="69" spans="1:17" s="32" customFormat="1" ht="23.25" customHeight="1" x14ac:dyDescent="0.15">
      <c r="A69" s="33" t="s">
        <v>30</v>
      </c>
      <c r="B69" s="33">
        <v>900102</v>
      </c>
      <c r="C69" s="31">
        <f>C50+C51</f>
        <v>60441.790000000008</v>
      </c>
      <c r="D69" s="31">
        <f t="shared" ref="D69:K69" si="18">D50+D51</f>
        <v>550</v>
      </c>
      <c r="E69" s="31">
        <f t="shared" si="18"/>
        <v>60890.590000000004</v>
      </c>
      <c r="F69" s="31">
        <f t="shared" si="18"/>
        <v>12693.840000000002</v>
      </c>
      <c r="G69" s="31">
        <f t="shared" si="18"/>
        <v>139.69</v>
      </c>
      <c r="H69" s="31">
        <f t="shared" si="18"/>
        <v>12833.530000000002</v>
      </c>
      <c r="I69" s="31">
        <f t="shared" si="18"/>
        <v>13602.49</v>
      </c>
      <c r="J69" s="31">
        <f t="shared" si="18"/>
        <v>250.08999999999997</v>
      </c>
      <c r="K69" s="31">
        <f t="shared" si="18"/>
        <v>13852.58</v>
      </c>
      <c r="L69" s="31">
        <f t="shared" si="1"/>
        <v>22.505107807032186</v>
      </c>
      <c r="M69" s="31">
        <f>J69/D69*100</f>
        <v>45.470909090909082</v>
      </c>
      <c r="N69" s="31">
        <f t="shared" si="2"/>
        <v>22.749952004078132</v>
      </c>
      <c r="O69" s="31">
        <f t="shared" si="3"/>
        <v>107.15819641652958</v>
      </c>
      <c r="P69" s="31">
        <f>J69/G69*100</f>
        <v>179.03214260147467</v>
      </c>
      <c r="Q69" s="31">
        <f t="shared" si="4"/>
        <v>107.94052766464097</v>
      </c>
    </row>
    <row r="70" spans="1:17" s="5" customFormat="1" hidden="1" x14ac:dyDescent="0.15">
      <c r="A70" s="16" t="s">
        <v>19</v>
      </c>
      <c r="B70" s="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12" customFormat="1" hidden="1" x14ac:dyDescent="0.1">
      <c r="A71" s="7" t="s">
        <v>23</v>
      </c>
      <c r="B71" s="6">
        <v>203000</v>
      </c>
      <c r="C71" s="25"/>
      <c r="D71" s="25"/>
      <c r="E71" s="25">
        <f>C71+D71</f>
        <v>0</v>
      </c>
      <c r="F71" s="25"/>
      <c r="G71" s="25"/>
      <c r="H71" s="25">
        <f t="shared" ref="H71:H77" si="19">F71+G71</f>
        <v>0</v>
      </c>
      <c r="I71" s="25"/>
      <c r="J71" s="25"/>
      <c r="K71" s="25">
        <f>I71+J71</f>
        <v>0</v>
      </c>
      <c r="L71" s="24"/>
      <c r="M71" s="24"/>
      <c r="N71" s="24"/>
      <c r="O71" s="24"/>
      <c r="P71" s="24"/>
      <c r="Q71" s="24"/>
    </row>
    <row r="72" spans="1:17" s="13" customFormat="1" hidden="1" x14ac:dyDescent="0.1">
      <c r="A72" s="7" t="s">
        <v>20</v>
      </c>
      <c r="B72" s="6">
        <v>205000</v>
      </c>
      <c r="C72" s="26"/>
      <c r="D72" s="26"/>
      <c r="E72" s="25">
        <f>C72+D72</f>
        <v>0</v>
      </c>
      <c r="F72" s="26"/>
      <c r="G72" s="26"/>
      <c r="H72" s="25">
        <f t="shared" si="19"/>
        <v>0</v>
      </c>
      <c r="I72" s="26"/>
      <c r="J72" s="26"/>
      <c r="K72" s="25">
        <f>I72+J72</f>
        <v>0</v>
      </c>
      <c r="L72" s="24"/>
      <c r="M72" s="24"/>
      <c r="N72" s="24"/>
      <c r="O72" s="24"/>
      <c r="P72" s="24" t="e">
        <f t="shared" ref="P72:P77" si="20">J72/G72*100</f>
        <v>#DIV/0!</v>
      </c>
      <c r="Q72" s="24" t="e">
        <f t="shared" si="4"/>
        <v>#DIV/0!</v>
      </c>
    </row>
    <row r="73" spans="1:17" s="13" customFormat="1" hidden="1" x14ac:dyDescent="0.1">
      <c r="A73" s="7" t="s">
        <v>21</v>
      </c>
      <c r="B73" s="14">
        <v>208000</v>
      </c>
      <c r="C73" s="26"/>
      <c r="D73" s="26"/>
      <c r="E73" s="25">
        <f>C73+D73</f>
        <v>0</v>
      </c>
      <c r="F73" s="26"/>
      <c r="G73" s="26"/>
      <c r="H73" s="25">
        <f t="shared" si="19"/>
        <v>0</v>
      </c>
      <c r="I73" s="26"/>
      <c r="J73" s="26"/>
      <c r="K73" s="25">
        <f>I73+J73</f>
        <v>0</v>
      </c>
      <c r="L73" s="24"/>
      <c r="M73" s="24"/>
      <c r="N73" s="24"/>
      <c r="O73" s="24" t="e">
        <f t="shared" si="3"/>
        <v>#DIV/0!</v>
      </c>
      <c r="P73" s="24" t="e">
        <f t="shared" si="20"/>
        <v>#DIV/0!</v>
      </c>
      <c r="Q73" s="24" t="e">
        <f t="shared" si="4"/>
        <v>#DIV/0!</v>
      </c>
    </row>
    <row r="74" spans="1:17" s="13" customFormat="1" hidden="1" x14ac:dyDescent="0.1">
      <c r="A74" s="7" t="s">
        <v>32</v>
      </c>
      <c r="B74" s="14">
        <v>208400</v>
      </c>
      <c r="C74" s="26"/>
      <c r="D74" s="26"/>
      <c r="E74" s="25">
        <f>C74+D74</f>
        <v>0</v>
      </c>
      <c r="F74" s="26"/>
      <c r="G74" s="26"/>
      <c r="H74" s="25">
        <f t="shared" si="19"/>
        <v>0</v>
      </c>
      <c r="I74" s="26"/>
      <c r="J74" s="26"/>
      <c r="K74" s="25">
        <f>I74+J74</f>
        <v>0</v>
      </c>
      <c r="L74" s="24"/>
      <c r="M74" s="24"/>
      <c r="N74" s="24"/>
      <c r="O74" s="24" t="e">
        <f t="shared" si="3"/>
        <v>#DIV/0!</v>
      </c>
      <c r="P74" s="24" t="e">
        <f t="shared" si="20"/>
        <v>#DIV/0!</v>
      </c>
      <c r="Q74" s="24"/>
    </row>
    <row r="75" spans="1:17" s="13" customFormat="1" hidden="1" x14ac:dyDescent="0.1">
      <c r="A75" s="7" t="s">
        <v>22</v>
      </c>
      <c r="B75" s="14">
        <v>404100</v>
      </c>
      <c r="C75" s="26"/>
      <c r="D75" s="26"/>
      <c r="E75" s="25">
        <f>C75+D75</f>
        <v>0</v>
      </c>
      <c r="F75" s="26"/>
      <c r="G75" s="26"/>
      <c r="H75" s="25">
        <f t="shared" si="19"/>
        <v>0</v>
      </c>
      <c r="I75" s="26"/>
      <c r="J75" s="26"/>
      <c r="K75" s="25">
        <f>I75+J75</f>
        <v>0</v>
      </c>
      <c r="L75" s="24" t="e">
        <f t="shared" si="1"/>
        <v>#DIV/0!</v>
      </c>
      <c r="M75" s="24" t="e">
        <f>J75/D75*100</f>
        <v>#DIV/0!</v>
      </c>
      <c r="N75" s="24" t="e">
        <f t="shared" si="2"/>
        <v>#DIV/0!</v>
      </c>
      <c r="O75" s="24" t="e">
        <f t="shared" si="3"/>
        <v>#DIV/0!</v>
      </c>
      <c r="P75" s="24" t="e">
        <f t="shared" si="20"/>
        <v>#DIV/0!</v>
      </c>
      <c r="Q75" s="24" t="e">
        <f t="shared" si="4"/>
        <v>#DIV/0!</v>
      </c>
    </row>
    <row r="76" spans="1:17" s="34" customFormat="1" ht="14.25" hidden="1" x14ac:dyDescent="0.15">
      <c r="A76" s="33" t="s">
        <v>31</v>
      </c>
      <c r="B76" s="33"/>
      <c r="C76" s="31">
        <f>C69+C71+C72+C73</f>
        <v>60441.790000000008</v>
      </c>
      <c r="D76" s="31">
        <f>D69+D71+D72+D73</f>
        <v>550</v>
      </c>
      <c r="E76" s="31">
        <f>E69+E71+E72+E73</f>
        <v>60890.590000000004</v>
      </c>
      <c r="F76" s="31">
        <f>F69+F71+F72+F73</f>
        <v>12693.840000000002</v>
      </c>
      <c r="G76" s="31">
        <f>G69+G71+G72+G73</f>
        <v>139.69</v>
      </c>
      <c r="H76" s="31">
        <f t="shared" si="19"/>
        <v>12833.530000000002</v>
      </c>
      <c r="I76" s="31">
        <f>I69+I72+I73</f>
        <v>13602.49</v>
      </c>
      <c r="J76" s="31">
        <f>J69+J72+J73</f>
        <v>250.08999999999997</v>
      </c>
      <c r="K76" s="31">
        <f>K69+K71+K72+K73+K74+K75</f>
        <v>13852.58</v>
      </c>
      <c r="L76" s="24">
        <f t="shared" si="1"/>
        <v>22.505107807032186</v>
      </c>
      <c r="M76" s="24">
        <f>J76/D76*100</f>
        <v>45.470909090909082</v>
      </c>
      <c r="N76" s="24">
        <f t="shared" si="2"/>
        <v>22.749952004078132</v>
      </c>
      <c r="O76" s="24">
        <f t="shared" si="3"/>
        <v>107.15819641652958</v>
      </c>
      <c r="P76" s="24">
        <f t="shared" si="20"/>
        <v>179.03214260147467</v>
      </c>
      <c r="Q76" s="24">
        <f t="shared" si="4"/>
        <v>107.94052766464097</v>
      </c>
    </row>
    <row r="77" spans="1:17" s="12" customFormat="1" hidden="1" x14ac:dyDescent="0.15">
      <c r="A77" s="16" t="s">
        <v>3</v>
      </c>
      <c r="B77" s="3"/>
      <c r="C77" s="25">
        <f>C76-1990</f>
        <v>58451.790000000008</v>
      </c>
      <c r="D77" s="25">
        <f>D76</f>
        <v>550</v>
      </c>
      <c r="E77" s="25">
        <f>C77+D77</f>
        <v>59001.790000000008</v>
      </c>
      <c r="F77" s="25">
        <f>F76-'[1]2017'!$F$82</f>
        <v>11514.340000000002</v>
      </c>
      <c r="G77" s="25">
        <f>G76-'[1]2017'!$G$82</f>
        <v>-4339.6100000000006</v>
      </c>
      <c r="H77" s="25">
        <f t="shared" si="19"/>
        <v>7174.7300000000014</v>
      </c>
      <c r="I77" s="25">
        <f>I76-'[1]2017'!$I$82</f>
        <v>12588.09</v>
      </c>
      <c r="J77" s="25">
        <f>J76-'[1]2017'!$J$82</f>
        <v>-2902.71</v>
      </c>
      <c r="K77" s="25">
        <f>I77+J77</f>
        <v>9685.380000000001</v>
      </c>
      <c r="L77" s="24">
        <f t="shared" si="1"/>
        <v>21.535850313566097</v>
      </c>
      <c r="M77" s="24">
        <f>J77/D77*100</f>
        <v>-527.76545454545453</v>
      </c>
      <c r="N77" s="24">
        <f t="shared" si="2"/>
        <v>16.415400278533923</v>
      </c>
      <c r="O77" s="24">
        <f t="shared" si="3"/>
        <v>109.32532824286932</v>
      </c>
      <c r="P77" s="24">
        <f t="shared" si="20"/>
        <v>66.888729632386315</v>
      </c>
      <c r="Q77" s="24">
        <f t="shared" si="4"/>
        <v>134.99295443870361</v>
      </c>
    </row>
    <row r="78" spans="1:17" x14ac:dyDescent="0.15">
      <c r="F78" s="35"/>
      <c r="G78" s="35"/>
      <c r="I78" s="35"/>
      <c r="J78" s="35"/>
      <c r="K78" s="35"/>
    </row>
    <row r="79" spans="1:17" x14ac:dyDescent="0.15">
      <c r="F79" s="49"/>
      <c r="G79" s="49"/>
      <c r="I79" s="35"/>
      <c r="J79" s="35"/>
      <c r="K79" s="35"/>
    </row>
    <row r="80" spans="1:17" x14ac:dyDescent="0.15">
      <c r="C80" s="35"/>
      <c r="D80" s="35"/>
      <c r="F80" s="35"/>
      <c r="G80" s="35"/>
      <c r="I80" s="35"/>
      <c r="J80" s="35"/>
    </row>
    <row r="81" spans="6:10" x14ac:dyDescent="0.15">
      <c r="F81" s="35"/>
      <c r="G81" s="35"/>
      <c r="I81" s="35"/>
      <c r="J81" s="35"/>
    </row>
    <row r="84" spans="6:10" x14ac:dyDescent="0.15">
      <c r="J84" s="35"/>
    </row>
    <row r="85" spans="6:10" x14ac:dyDescent="0.15">
      <c r="J85" s="35"/>
    </row>
  </sheetData>
  <mergeCells count="12"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</mergeCells>
  <phoneticPr fontId="0" type="noConversion"/>
  <printOptions horizontalCentered="1"/>
  <pageMargins left="0.19685039370078741" right="0.19685039370078741" top="0.59055118110236227" bottom="0.19685039370078741" header="0.19685039370078741" footer="0.51181102362204722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доходи</vt:lpstr>
      <vt:lpstr>доходи!Заголовки_для_друку</vt:lpstr>
    </vt:vector>
  </TitlesOfParts>
  <Company>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X</cp:lastModifiedBy>
  <cp:lastPrinted>2019-06-03T05:14:41Z</cp:lastPrinted>
  <dcterms:created xsi:type="dcterms:W3CDTF">2001-01-27T07:49:27Z</dcterms:created>
  <dcterms:modified xsi:type="dcterms:W3CDTF">2019-06-09T19:22:54Z</dcterms:modified>
</cp:coreProperties>
</file>