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2019'!$A$1:$R$71</definedName>
  </definedNames>
  <calcPr fullCalcOnLoad="1"/>
</workbook>
</file>

<file path=xl/sharedStrings.xml><?xml version="1.0" encoding="utf-8"?>
<sst xmlns="http://schemas.openxmlformats.org/spreadsheetml/2006/main" count="178" uniqueCount="158">
  <si>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</si>
  <si>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</si>
  <si>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</si>
  <si>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</si>
  <si>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</si>
  <si>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</si>
  <si>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</si>
  <si>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</si>
  <si>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</si>
  <si>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</si>
  <si>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</si>
  <si>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</si>
  <si>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</si>
  <si>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</si>
  <si>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</si>
  <si>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</si>
  <si>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</si>
  <si>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</si>
  <si>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</si>
  <si>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</si>
  <si>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</si>
  <si>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</si>
  <si>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</si>
  <si>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</si>
  <si>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</si>
  <si>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</si>
  <si>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</si>
  <si>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</si>
  <si>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</si>
  <si>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</si>
  <si>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</si>
  <si>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</si>
  <si>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</si>
  <si>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</si>
  <si>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</si>
  <si>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</si>
  <si>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</si>
  <si>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</si>
  <si>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</si>
  <si>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</si>
  <si>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</si>
  <si>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</si>
  <si>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</si>
  <si>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</si>
  <si>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</si>
  <si>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</si>
  <si>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</si>
  <si>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</si>
  <si>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</si>
  <si>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</si>
  <si>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</si>
  <si>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</si>
  <si>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</si>
  <si>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</si>
  <si>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</si>
  <si>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</si>
  <si>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</si>
  <si>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</si>
  <si>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</si>
  <si>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</si>
  <si>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</si>
  <si>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</si>
  <si>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</si>
  <si>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</si>
  <si>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</si>
  <si>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</si>
  <si>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</si>
  <si>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</si>
  <si>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</si>
  <si>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</si>
  <si>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</si>
  <si>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</si>
  <si>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</si>
  <si>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</si>
  <si>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</si>
  <si>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</si>
  <si>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</si>
  <si>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</si>
  <si>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</si>
  <si>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</si>
  <si>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</si>
  <si>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</si>
  <si>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</si>
  <si>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</si>
  <si>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</si>
  <si>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</si>
  <si>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</si>
  <si>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</si>
  <si>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</si>
  <si>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</si>
  <si>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</si>
  <si>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</si>
  <si>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</si>
  <si>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</si>
  <si>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</si>
  <si>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</si>
  <si>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</si>
  <si>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</si>
  <si>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</si>
  <si>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</si>
  <si>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</si>
  <si>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</si>
  <si>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</si>
  <si>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</si>
  <si>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</si>
  <si>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</si>
  <si>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</si>
  <si>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</si>
  <si>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</si>
  <si>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</si>
  <si>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</si>
  <si>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</si>
  <si>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</si>
  <si>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</si>
  <si>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</si>
  <si>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</si>
  <si>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</si>
  <si>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</si>
  <si>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</si>
  <si>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</si>
  <si>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</si>
  <si>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</si>
  <si>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</si>
  <si>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</si>
  <si>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</si>
  <si>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</si>
  <si>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</si>
  <si>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</si>
  <si>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</si>
  <si>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</si>
  <si>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1090</t>
  </si>
  <si>
    <t>1162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</si>
  <si>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</si>
  <si>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</si>
  <si>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</si>
  <si>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</si>
  <si>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</si>
  <si>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</si>
  <si>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</si>
  <si>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</si>
  <si>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</si>
  <si>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</si>
  <si>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</si>
  <si>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</si>
  <si>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</si>
  <si>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</si>
  <si>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1557,0</t>
  </si>
  <si>
    <t>22,0</t>
  </si>
  <si>
    <t>54,0</t>
  </si>
  <si>
    <t>44,0</t>
  </si>
  <si>
    <t>2823,0</t>
  </si>
  <si>
    <t>100,0</t>
  </si>
  <si>
    <t>23,0</t>
  </si>
  <si>
    <t>Затверджено на 2019 рік</t>
  </si>
  <si>
    <t>Затверджено на січень - березень 2019 року з урахуванням змін</t>
  </si>
  <si>
    <t>Виконано за січень - березень 2019 року</t>
  </si>
  <si>
    <t>% виконання до затвердженого плану на 2019 рік</t>
  </si>
  <si>
    <t>% виконання до затвердженого  з урахуванням змін плану на січень - березень 2019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</si>
</sst>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0.00"/>
    <numFmt numFmtId="186" formatCode="#,##0.00\ &quot;₽&quot;"/>
    <numFmt numFmtId="187" formatCode="[$-FC19]d\ mmmm\ yyyy\ &quot;г.&quot;"/>
    <numFmt numFmtId="188" formatCode="#0.000"/>
    <numFmt numFmtId="189" formatCode="#,##0.0"/>
    <numFmt numFmtId="190" formatCode="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0" fontId="1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80" fontId="49" fillId="0" borderId="10" xfId="57" applyNumberFormat="1" applyFont="1" applyFill="1" applyBorder="1" applyAlignment="1">
      <alignment vertical="center" wrapText="1"/>
      <protection/>
    </xf>
    <xf numFmtId="180" fontId="48" fillId="0" borderId="10" xfId="57" applyNumberFormat="1" applyFont="1" applyFill="1" applyBorder="1" applyAlignment="1">
      <alignment vertical="center" wrapText="1"/>
      <protection/>
    </xf>
    <xf numFmtId="180" fontId="50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vertical="center" wrapText="1"/>
    </xf>
    <xf numFmtId="180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vertical="center" wrapText="1"/>
    </xf>
    <xf numFmtId="185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horizontal="right" vertical="center" wrapText="1"/>
    </xf>
    <xf numFmtId="180" fontId="1" fillId="0" borderId="10" xfId="57" applyNumberFormat="1" applyFont="1" applyFill="1" applyBorder="1" applyAlignment="1">
      <alignment vertical="center" wrapText="1"/>
      <protection/>
    </xf>
    <xf numFmtId="180" fontId="2" fillId="0" borderId="10" xfId="57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9" fontId="1" fillId="0" borderId="10" xfId="0" applyNumberFormat="1" applyFont="1" applyFill="1" applyBorder="1" applyAlignment="1">
      <alignment horizontal="right" vertical="center" wrapText="1"/>
    </xf>
    <xf numFmtId="190" fontId="2" fillId="0" borderId="10" xfId="57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Zeros="0" tabSelected="1" view="pageBreakPreview" zoomScaleSheetLayoutView="100" zoomScalePageLayoutView="0" workbookViewId="0" topLeftCell="A1">
      <pane xSplit="3" ySplit="4" topLeftCell="D3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1" sqref="A41:IV42"/>
    </sheetView>
  </sheetViews>
  <sheetFormatPr defaultColWidth="9.00390625" defaultRowHeight="12.75"/>
  <cols>
    <col min="1" max="1" width="66.625" style="5" customWidth="1"/>
    <col min="2" max="2" width="14.125" style="5" customWidth="1"/>
    <col min="3" max="3" width="9.50390625" style="5" hidden="1" customWidth="1"/>
    <col min="4" max="4" width="9.625" style="5" customWidth="1"/>
    <col min="5" max="6" width="8.50390625" style="5" customWidth="1"/>
    <col min="7" max="7" width="9.50390625" style="5" customWidth="1"/>
    <col min="8" max="8" width="8.50390625" style="5" customWidth="1"/>
    <col min="9" max="9" width="9.125" style="5" customWidth="1"/>
    <col min="10" max="10" width="9.00390625" style="5" customWidth="1"/>
    <col min="11" max="12" width="8.375" style="5" customWidth="1"/>
    <col min="13" max="13" width="9.125" style="5" customWidth="1"/>
    <col min="14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7" t="s">
        <v>0</v>
      </c>
      <c r="B1" s="48" t="s">
        <v>35</v>
      </c>
      <c r="C1" s="48" t="s">
        <v>35</v>
      </c>
      <c r="D1" s="43" t="s">
        <v>48</v>
      </c>
      <c r="E1" s="44"/>
      <c r="F1" s="44"/>
      <c r="G1" s="44"/>
      <c r="H1" s="44"/>
      <c r="I1" s="44"/>
      <c r="J1" s="44"/>
      <c r="K1" s="44"/>
      <c r="L1" s="45"/>
      <c r="M1" s="47" t="s">
        <v>156</v>
      </c>
      <c r="N1" s="47"/>
      <c r="O1" s="47"/>
      <c r="P1" s="47" t="s">
        <v>157</v>
      </c>
      <c r="Q1" s="47"/>
      <c r="R1" s="47"/>
      <c r="S1" s="47" t="s">
        <v>42</v>
      </c>
      <c r="T1" s="47"/>
      <c r="U1" s="47"/>
    </row>
    <row r="2" spans="1:21" ht="45" customHeight="1">
      <c r="A2" s="47"/>
      <c r="B2" s="49"/>
      <c r="C2" s="49"/>
      <c r="D2" s="47" t="s">
        <v>153</v>
      </c>
      <c r="E2" s="47"/>
      <c r="F2" s="47"/>
      <c r="G2" s="47" t="s">
        <v>154</v>
      </c>
      <c r="H2" s="47"/>
      <c r="I2" s="47"/>
      <c r="J2" s="47" t="s">
        <v>155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6.25">
      <c r="A3" s="47"/>
      <c r="B3" s="50"/>
      <c r="C3" s="50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8" t="s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</row>
    <row r="5" spans="1:23" ht="42.75" customHeight="1">
      <c r="A5" s="11" t="s">
        <v>57</v>
      </c>
      <c r="B5" s="12" t="s">
        <v>84</v>
      </c>
      <c r="C5" s="12" t="s">
        <v>8</v>
      </c>
      <c r="D5" s="7">
        <f>D6</f>
        <v>7681.2</v>
      </c>
      <c r="E5" s="7" t="str">
        <f>E6</f>
        <v>1557,0</v>
      </c>
      <c r="F5" s="1">
        <f>F6</f>
        <v>9238.2</v>
      </c>
      <c r="G5" s="7">
        <v>2110.45</v>
      </c>
      <c r="H5" s="1">
        <v>819</v>
      </c>
      <c r="I5" s="1">
        <f aca="true" t="shared" si="0" ref="I5:I32">G5+H5</f>
        <v>2929.45</v>
      </c>
      <c r="J5" s="1">
        <v>1876.54</v>
      </c>
      <c r="K5" s="1">
        <v>251</v>
      </c>
      <c r="L5" s="7">
        <f aca="true" t="shared" si="1" ref="L5:L29">J5+K5</f>
        <v>2127.54</v>
      </c>
      <c r="M5" s="13">
        <f aca="true" t="shared" si="2" ref="M5:M64">J5/D5*100</f>
        <v>24.43029734937249</v>
      </c>
      <c r="N5" s="1">
        <f>K5/E5*100</f>
        <v>16.120745022479127</v>
      </c>
      <c r="O5" s="1">
        <f aca="true" t="shared" si="3" ref="O5:O70">L5/F5*100</f>
        <v>23.029811002143273</v>
      </c>
      <c r="P5" s="1">
        <f aca="true" t="shared" si="4" ref="P5:U5">P6</f>
        <v>0</v>
      </c>
      <c r="Q5" s="1">
        <f aca="true" t="shared" si="5" ref="Q5:Q12">K5/H5*100</f>
        <v>30.64713064713065</v>
      </c>
      <c r="R5" s="1">
        <f t="shared" si="4"/>
        <v>8.095697204027474</v>
      </c>
      <c r="S5" s="1" t="e">
        <f t="shared" si="4"/>
        <v>#REF!</v>
      </c>
      <c r="T5" s="1">
        <f t="shared" si="4"/>
        <v>0</v>
      </c>
      <c r="U5" s="1" t="e">
        <f t="shared" si="4"/>
        <v>#REF!</v>
      </c>
      <c r="V5" s="6"/>
      <c r="W5" s="6"/>
    </row>
    <row r="6" spans="1:21" ht="15" customHeight="1" hidden="1">
      <c r="A6" s="14" t="s">
        <v>2</v>
      </c>
      <c r="B6" s="12" t="s">
        <v>128</v>
      </c>
      <c r="C6" s="15" t="s">
        <v>16</v>
      </c>
      <c r="D6" s="29">
        <v>7681.2</v>
      </c>
      <c r="E6" s="15" t="s">
        <v>146</v>
      </c>
      <c r="F6" s="16">
        <f aca="true" t="shared" si="6" ref="F6:F20">D6+E6</f>
        <v>9238.2</v>
      </c>
      <c r="G6" s="33">
        <v>1797.18</v>
      </c>
      <c r="H6" s="34">
        <v>215</v>
      </c>
      <c r="I6" s="1">
        <f t="shared" si="0"/>
        <v>2012.18</v>
      </c>
      <c r="J6" s="35">
        <v>0</v>
      </c>
      <c r="K6" s="34">
        <f>123.4+39.5</f>
        <v>162.9</v>
      </c>
      <c r="L6" s="34">
        <f t="shared" si="1"/>
        <v>162.9</v>
      </c>
      <c r="M6" s="2">
        <f t="shared" si="2"/>
        <v>0</v>
      </c>
      <c r="N6" s="1">
        <f>K6/E6*100</f>
        <v>10.46242774566474</v>
      </c>
      <c r="O6" s="2">
        <f t="shared" si="3"/>
        <v>1.7633305189322594</v>
      </c>
      <c r="P6" s="2">
        <f aca="true" t="shared" si="7" ref="P6:P41">J6/G6*100</f>
        <v>0</v>
      </c>
      <c r="Q6" s="1">
        <f t="shared" si="5"/>
        <v>75.76744186046513</v>
      </c>
      <c r="R6" s="2">
        <f aca="true" t="shared" si="8" ref="R6:R25">L6/I6*100</f>
        <v>8.095697204027474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5" t="s">
        <v>132</v>
      </c>
      <c r="B7" s="12" t="s">
        <v>129</v>
      </c>
      <c r="C7" s="15"/>
      <c r="D7" s="29">
        <v>1777</v>
      </c>
      <c r="E7" s="15"/>
      <c r="F7" s="16"/>
      <c r="G7" s="38">
        <v>475.73</v>
      </c>
      <c r="H7" s="1">
        <v>0</v>
      </c>
      <c r="I7" s="1">
        <f t="shared" si="0"/>
        <v>475.73</v>
      </c>
      <c r="J7" s="42">
        <v>455.54</v>
      </c>
      <c r="K7" s="1">
        <v>0</v>
      </c>
      <c r="L7" s="7">
        <f t="shared" si="1"/>
        <v>455.54</v>
      </c>
      <c r="M7" s="2"/>
      <c r="N7" s="1"/>
      <c r="O7" s="2"/>
      <c r="P7" s="1">
        <f>J7/G7*100</f>
        <v>95.75599604817859</v>
      </c>
      <c r="Q7" s="1"/>
      <c r="R7" s="1">
        <f>L7/I7*100</f>
        <v>95.75599604817859</v>
      </c>
      <c r="S7" s="2"/>
      <c r="T7" s="2"/>
      <c r="U7" s="2"/>
    </row>
    <row r="8" spans="1:21" ht="21" customHeight="1">
      <c r="A8" s="18" t="s">
        <v>3</v>
      </c>
      <c r="B8" s="12"/>
      <c r="C8" s="12" t="s">
        <v>9</v>
      </c>
      <c r="D8" s="7">
        <f>D9+D10</f>
        <v>22723</v>
      </c>
      <c r="E8" s="7">
        <f>E9+E10</f>
        <v>3970</v>
      </c>
      <c r="F8" s="7">
        <f t="shared" si="6"/>
        <v>26693</v>
      </c>
      <c r="G8" s="7">
        <f>G9+G10+G11</f>
        <v>7209.82</v>
      </c>
      <c r="H8" s="7">
        <f>H9+H10</f>
        <v>607.52</v>
      </c>
      <c r="I8" s="7">
        <f t="shared" si="0"/>
        <v>7817.34</v>
      </c>
      <c r="J8" s="7">
        <f>J9+J10+J11</f>
        <v>6474.65</v>
      </c>
      <c r="K8" s="7">
        <f>K9+K10+K11</f>
        <v>103.82</v>
      </c>
      <c r="L8" s="7">
        <f t="shared" si="1"/>
        <v>6578.469999999999</v>
      </c>
      <c r="M8" s="1">
        <f t="shared" si="2"/>
        <v>28.49381683756546</v>
      </c>
      <c r="N8" s="1">
        <f>K8/E8*100</f>
        <v>2.6151133501259443</v>
      </c>
      <c r="O8" s="1">
        <f t="shared" si="3"/>
        <v>24.644925635934513</v>
      </c>
      <c r="P8" s="1">
        <f t="shared" si="7"/>
        <v>89.80321284026508</v>
      </c>
      <c r="Q8" s="1">
        <f t="shared" si="5"/>
        <v>17.08914932841717</v>
      </c>
      <c r="R8" s="1">
        <f t="shared" si="8"/>
        <v>84.15228197826882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20" t="s">
        <v>49</v>
      </c>
      <c r="B9" s="15" t="s">
        <v>71</v>
      </c>
      <c r="C9" s="15" t="s">
        <v>50</v>
      </c>
      <c r="D9" s="16">
        <v>3935.1</v>
      </c>
      <c r="E9" s="41">
        <v>575</v>
      </c>
      <c r="F9" s="16">
        <f t="shared" si="6"/>
        <v>4510.1</v>
      </c>
      <c r="G9" s="16">
        <v>1224.16</v>
      </c>
      <c r="H9" s="2">
        <v>88.76</v>
      </c>
      <c r="I9" s="16">
        <f t="shared" si="0"/>
        <v>1312.92</v>
      </c>
      <c r="J9" s="2">
        <v>1110.29</v>
      </c>
      <c r="K9" s="2">
        <v>78.32</v>
      </c>
      <c r="L9" s="16">
        <f t="shared" si="1"/>
        <v>1188.61</v>
      </c>
      <c r="M9" s="2">
        <f t="shared" si="2"/>
        <v>28.21503900790323</v>
      </c>
      <c r="N9" s="2">
        <f>K9/E9*100</f>
        <v>13.620869565217388</v>
      </c>
      <c r="O9" s="2">
        <f t="shared" si="3"/>
        <v>26.35440455865723</v>
      </c>
      <c r="P9" s="2">
        <f t="shared" si="7"/>
        <v>90.6981113579924</v>
      </c>
      <c r="Q9" s="2">
        <f t="shared" si="5"/>
        <v>88.2379450202794</v>
      </c>
      <c r="R9" s="2">
        <f t="shared" si="8"/>
        <v>90.53179173140784</v>
      </c>
      <c r="S9" s="2"/>
      <c r="T9" s="2"/>
      <c r="U9" s="2"/>
    </row>
    <row r="10" spans="1:21" ht="42" customHeight="1">
      <c r="A10" s="27" t="s">
        <v>82</v>
      </c>
      <c r="B10" s="15" t="s">
        <v>83</v>
      </c>
      <c r="C10" s="15" t="s">
        <v>10</v>
      </c>
      <c r="D10" s="29">
        <v>18787.9</v>
      </c>
      <c r="E10" s="16">
        <v>3395</v>
      </c>
      <c r="F10" s="16">
        <f t="shared" si="6"/>
        <v>22182.9</v>
      </c>
      <c r="G10" s="37">
        <v>5802.41</v>
      </c>
      <c r="H10" s="2">
        <v>518.76</v>
      </c>
      <c r="I10" s="2">
        <f t="shared" si="0"/>
        <v>6321.17</v>
      </c>
      <c r="J10" s="2">
        <v>5204.86</v>
      </c>
      <c r="K10" s="2">
        <v>25.5</v>
      </c>
      <c r="L10" s="2">
        <f t="shared" si="1"/>
        <v>5230.36</v>
      </c>
      <c r="M10" s="2">
        <f t="shared" si="2"/>
        <v>27.703255818904715</v>
      </c>
      <c r="N10" s="2">
        <f>K10/E10*100</f>
        <v>0.7511045655375552</v>
      </c>
      <c r="O10" s="2">
        <f t="shared" si="3"/>
        <v>23.57834187594949</v>
      </c>
      <c r="P10" s="2">
        <f t="shared" si="7"/>
        <v>89.70169291725334</v>
      </c>
      <c r="Q10" s="2">
        <f t="shared" si="5"/>
        <v>4.91556789266713</v>
      </c>
      <c r="R10" s="2">
        <f t="shared" si="8"/>
        <v>82.7435427302224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s="19" customFormat="1" ht="32.25" customHeight="1">
      <c r="A11" s="25" t="s">
        <v>133</v>
      </c>
      <c r="B11" s="12" t="s">
        <v>130</v>
      </c>
      <c r="C11" s="12"/>
      <c r="D11" s="30">
        <v>733</v>
      </c>
      <c r="E11" s="7"/>
      <c r="F11" s="7">
        <f>D11+E11</f>
        <v>733</v>
      </c>
      <c r="G11" s="38">
        <v>183.25</v>
      </c>
      <c r="H11" s="1">
        <v>0</v>
      </c>
      <c r="I11" s="1">
        <f t="shared" si="0"/>
        <v>183.25</v>
      </c>
      <c r="J11" s="1">
        <v>159.5</v>
      </c>
      <c r="K11" s="1">
        <v>0</v>
      </c>
      <c r="L11" s="1">
        <f t="shared" si="1"/>
        <v>159.5</v>
      </c>
      <c r="M11" s="1">
        <f t="shared" si="2"/>
        <v>21.759890859481583</v>
      </c>
      <c r="N11" s="1"/>
      <c r="O11" s="1">
        <f t="shared" si="3"/>
        <v>21.759890859481583</v>
      </c>
      <c r="P11" s="1">
        <f>J11/G11*100</f>
        <v>87.03956343792633</v>
      </c>
      <c r="Q11" s="1"/>
      <c r="R11" s="1">
        <f>L11/I11*100</f>
        <v>87.03956343792633</v>
      </c>
      <c r="S11" s="1"/>
      <c r="T11" s="1"/>
      <c r="U11" s="1"/>
    </row>
    <row r="12" spans="1:21" s="19" customFormat="1" ht="17.25" customHeight="1">
      <c r="A12" s="25" t="s">
        <v>134</v>
      </c>
      <c r="B12" s="12" t="s">
        <v>131</v>
      </c>
      <c r="C12" s="12"/>
      <c r="D12" s="30"/>
      <c r="E12" s="7"/>
      <c r="F12" s="7"/>
      <c r="G12" s="38">
        <v>0</v>
      </c>
      <c r="H12" s="1">
        <v>73.5</v>
      </c>
      <c r="I12" s="1">
        <f t="shared" si="0"/>
        <v>73.5</v>
      </c>
      <c r="J12" s="1">
        <v>0</v>
      </c>
      <c r="K12" s="1">
        <v>73.54</v>
      </c>
      <c r="L12" s="1">
        <f t="shared" si="1"/>
        <v>73.54</v>
      </c>
      <c r="M12" s="1"/>
      <c r="N12" s="1"/>
      <c r="O12" s="1"/>
      <c r="P12" s="1"/>
      <c r="Q12" s="1">
        <f t="shared" si="5"/>
        <v>100.05442176870748</v>
      </c>
      <c r="R12" s="1">
        <f>L12/I12*100</f>
        <v>100.05442176870748</v>
      </c>
      <c r="S12" s="1"/>
      <c r="T12" s="1"/>
      <c r="U12" s="1"/>
    </row>
    <row r="13" spans="1:21" s="19" customFormat="1" ht="27" customHeight="1">
      <c r="A13" s="25" t="s">
        <v>95</v>
      </c>
      <c r="B13" s="12" t="s">
        <v>90</v>
      </c>
      <c r="C13" s="12"/>
      <c r="D13" s="30">
        <v>450</v>
      </c>
      <c r="E13" s="12"/>
      <c r="F13" s="7">
        <f t="shared" si="6"/>
        <v>450</v>
      </c>
      <c r="G13" s="38">
        <v>112.5</v>
      </c>
      <c r="H13" s="32"/>
      <c r="I13" s="1">
        <f t="shared" si="0"/>
        <v>112.5</v>
      </c>
      <c r="J13" s="1">
        <v>108.97</v>
      </c>
      <c r="K13" s="1"/>
      <c r="L13" s="1">
        <f t="shared" si="1"/>
        <v>108.97</v>
      </c>
      <c r="M13" s="1"/>
      <c r="N13" s="1"/>
      <c r="O13" s="1"/>
      <c r="P13" s="1">
        <f t="shared" si="7"/>
        <v>96.86222222222221</v>
      </c>
      <c r="Q13" s="1"/>
      <c r="R13" s="1">
        <f t="shared" si="8"/>
        <v>96.86222222222221</v>
      </c>
      <c r="S13" s="1"/>
      <c r="T13" s="1"/>
      <c r="U13" s="1"/>
    </row>
    <row r="14" spans="1:21" s="19" customFormat="1" ht="42" customHeight="1">
      <c r="A14" s="25" t="s">
        <v>142</v>
      </c>
      <c r="B14" s="12" t="s">
        <v>143</v>
      </c>
      <c r="C14" s="12"/>
      <c r="D14" s="30">
        <v>676.9</v>
      </c>
      <c r="E14" s="12"/>
      <c r="F14" s="7">
        <f>D14+E14</f>
        <v>676.9</v>
      </c>
      <c r="G14" s="38">
        <v>225.57</v>
      </c>
      <c r="H14" s="1">
        <v>2.2</v>
      </c>
      <c r="I14" s="1">
        <f>G14+H14</f>
        <v>227.76999999999998</v>
      </c>
      <c r="J14" s="1">
        <v>171.81</v>
      </c>
      <c r="K14" s="1"/>
      <c r="L14" s="1">
        <f>J14+K14</f>
        <v>171.81</v>
      </c>
      <c r="M14" s="1"/>
      <c r="N14" s="1"/>
      <c r="O14" s="1">
        <f>L14/I14*100</f>
        <v>75.43135619265048</v>
      </c>
      <c r="P14" s="1">
        <f t="shared" si="7"/>
        <v>76.16704348982579</v>
      </c>
      <c r="Q14" s="1"/>
      <c r="R14" s="1">
        <f t="shared" si="8"/>
        <v>75.43135619265048</v>
      </c>
      <c r="S14" s="1"/>
      <c r="T14" s="1"/>
      <c r="U14" s="1"/>
    </row>
    <row r="15" spans="1:21" s="19" customFormat="1" ht="42" customHeight="1">
      <c r="A15" s="11" t="s">
        <v>122</v>
      </c>
      <c r="B15" s="12" t="s">
        <v>121</v>
      </c>
      <c r="C15" s="12"/>
      <c r="D15" s="30">
        <v>199</v>
      </c>
      <c r="E15" s="12"/>
      <c r="F15" s="7"/>
      <c r="G15" s="38">
        <v>0</v>
      </c>
      <c r="H15" s="32"/>
      <c r="I15" s="1">
        <f t="shared" si="0"/>
        <v>0</v>
      </c>
      <c r="J15" s="1">
        <v>0</v>
      </c>
      <c r="K15" s="32"/>
      <c r="L15" s="1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s="19" customFormat="1" ht="22.5" customHeight="1">
      <c r="A16" s="25" t="s">
        <v>96</v>
      </c>
      <c r="B16" s="12" t="s">
        <v>91</v>
      </c>
      <c r="C16" s="12"/>
      <c r="D16" s="30">
        <v>60</v>
      </c>
      <c r="E16" s="12"/>
      <c r="F16" s="7">
        <f t="shared" si="6"/>
        <v>60</v>
      </c>
      <c r="G16" s="38">
        <v>15</v>
      </c>
      <c r="H16" s="32"/>
      <c r="I16" s="1">
        <f t="shared" si="0"/>
        <v>15</v>
      </c>
      <c r="J16" s="1">
        <v>9.3</v>
      </c>
      <c r="K16" s="32"/>
      <c r="L16" s="1">
        <f t="shared" si="1"/>
        <v>9.3</v>
      </c>
      <c r="M16" s="1"/>
      <c r="N16" s="1"/>
      <c r="O16" s="1"/>
      <c r="P16" s="1">
        <f t="shared" si="7"/>
        <v>62</v>
      </c>
      <c r="Q16" s="1"/>
      <c r="R16" s="1">
        <f t="shared" si="8"/>
        <v>62</v>
      </c>
      <c r="S16" s="1"/>
      <c r="T16" s="1"/>
      <c r="U16" s="1"/>
    </row>
    <row r="17" spans="1:21" s="19" customFormat="1" ht="26.25" customHeight="1">
      <c r="A17" s="25" t="s">
        <v>97</v>
      </c>
      <c r="B17" s="12" t="s">
        <v>92</v>
      </c>
      <c r="C17" s="12"/>
      <c r="D17" s="30">
        <v>128.2</v>
      </c>
      <c r="E17" s="12"/>
      <c r="F17" s="7">
        <f t="shared" si="6"/>
        <v>128.2</v>
      </c>
      <c r="G17" s="38">
        <v>37.25</v>
      </c>
      <c r="H17" s="32"/>
      <c r="I17" s="1">
        <f t="shared" si="0"/>
        <v>37.25</v>
      </c>
      <c r="J17" s="1">
        <v>22.18</v>
      </c>
      <c r="K17" s="1"/>
      <c r="L17" s="1">
        <f t="shared" si="1"/>
        <v>22.18</v>
      </c>
      <c r="M17" s="1"/>
      <c r="N17" s="1"/>
      <c r="O17" s="1"/>
      <c r="P17" s="1">
        <f t="shared" si="7"/>
        <v>59.54362416107383</v>
      </c>
      <c r="Q17" s="1"/>
      <c r="R17" s="1">
        <f t="shared" si="8"/>
        <v>59.54362416107383</v>
      </c>
      <c r="S17" s="1"/>
      <c r="T17" s="1"/>
      <c r="U17" s="1"/>
    </row>
    <row r="18" spans="1:21" s="19" customFormat="1" ht="22.5" customHeight="1">
      <c r="A18" s="25" t="s">
        <v>98</v>
      </c>
      <c r="B18" s="12" t="s">
        <v>93</v>
      </c>
      <c r="C18" s="12"/>
      <c r="D18" s="30">
        <v>10.19</v>
      </c>
      <c r="E18" s="12"/>
      <c r="F18" s="7">
        <f t="shared" si="6"/>
        <v>10.19</v>
      </c>
      <c r="G18" s="38">
        <v>10.19</v>
      </c>
      <c r="H18" s="32"/>
      <c r="I18" s="1">
        <f t="shared" si="0"/>
        <v>10.19</v>
      </c>
      <c r="J18" s="32"/>
      <c r="K18" s="32"/>
      <c r="L18" s="32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s="19" customFormat="1" ht="28.5" customHeight="1">
      <c r="A19" s="25" t="s">
        <v>144</v>
      </c>
      <c r="B19" s="12" t="s">
        <v>145</v>
      </c>
      <c r="C19" s="12"/>
      <c r="D19" s="30">
        <v>442.6</v>
      </c>
      <c r="E19" s="12" t="s">
        <v>147</v>
      </c>
      <c r="F19" s="7">
        <f t="shared" si="6"/>
        <v>464.6</v>
      </c>
      <c r="G19" s="38">
        <v>398.4</v>
      </c>
      <c r="H19" s="32"/>
      <c r="I19" s="1">
        <f>G19+H19</f>
        <v>398.4</v>
      </c>
      <c r="J19" s="1">
        <v>246.76</v>
      </c>
      <c r="K19" s="1">
        <v>14.2</v>
      </c>
      <c r="L19" s="1">
        <f>J19+K19</f>
        <v>260.96</v>
      </c>
      <c r="M19" s="1"/>
      <c r="N19" s="1"/>
      <c r="O19" s="1">
        <f>L19/I19*100</f>
        <v>65.50200803212851</v>
      </c>
      <c r="P19" s="1"/>
      <c r="Q19" s="1"/>
      <c r="R19" s="1">
        <f>L19/I19*100</f>
        <v>65.50200803212851</v>
      </c>
      <c r="S19" s="1"/>
      <c r="T19" s="1"/>
      <c r="U19" s="1"/>
    </row>
    <row r="20" spans="1:21" s="19" customFormat="1" ht="22.5" customHeight="1">
      <c r="A20" s="25" t="s">
        <v>99</v>
      </c>
      <c r="B20" s="12" t="s">
        <v>94</v>
      </c>
      <c r="C20" s="12"/>
      <c r="D20" s="30">
        <v>500</v>
      </c>
      <c r="E20" s="12"/>
      <c r="F20" s="7">
        <f t="shared" si="6"/>
        <v>500</v>
      </c>
      <c r="G20" s="38">
        <v>127.72</v>
      </c>
      <c r="H20" s="1">
        <v>93</v>
      </c>
      <c r="I20" s="1">
        <f t="shared" si="0"/>
        <v>220.72</v>
      </c>
      <c r="J20" s="1">
        <v>31.57</v>
      </c>
      <c r="K20" s="1"/>
      <c r="L20" s="1">
        <f t="shared" si="1"/>
        <v>31.57</v>
      </c>
      <c r="M20" s="1">
        <f t="shared" si="2"/>
        <v>6.314</v>
      </c>
      <c r="N20" s="1"/>
      <c r="O20" s="1">
        <f t="shared" si="3"/>
        <v>6.314</v>
      </c>
      <c r="P20" s="1">
        <f t="shared" si="7"/>
        <v>24.71813341684936</v>
      </c>
      <c r="Q20" s="1"/>
      <c r="R20" s="1">
        <f t="shared" si="8"/>
        <v>14.303189561435303</v>
      </c>
      <c r="S20" s="1"/>
      <c r="T20" s="1"/>
      <c r="U20" s="1"/>
    </row>
    <row r="21" spans="1:21" s="19" customFormat="1" ht="18" customHeight="1">
      <c r="A21" s="18" t="s">
        <v>4</v>
      </c>
      <c r="B21" s="12"/>
      <c r="C21" s="12" t="s">
        <v>11</v>
      </c>
      <c r="D21" s="1">
        <f>D22+D23+D25+D24</f>
        <v>1720</v>
      </c>
      <c r="E21" s="1">
        <f>E22+E23+E25+E24</f>
        <v>98</v>
      </c>
      <c r="F21" s="1">
        <f>SUM(F22:F25)</f>
        <v>1818</v>
      </c>
      <c r="G21" s="1">
        <f>G22+G23+G25+G24</f>
        <v>755.74</v>
      </c>
      <c r="H21" s="1">
        <f>SUM(H22:H25)</f>
        <v>98</v>
      </c>
      <c r="I21" s="1">
        <f t="shared" si="0"/>
        <v>853.74</v>
      </c>
      <c r="J21" s="1">
        <f>SUM(J22:J25)</f>
        <v>688.29</v>
      </c>
      <c r="K21" s="1">
        <f>SUM(K22:K25)</f>
        <v>89</v>
      </c>
      <c r="L21" s="1">
        <f t="shared" si="1"/>
        <v>777.29</v>
      </c>
      <c r="M21" s="1">
        <f t="shared" si="2"/>
        <v>40.01686046511628</v>
      </c>
      <c r="N21" s="1"/>
      <c r="O21" s="1">
        <f t="shared" si="3"/>
        <v>42.75522552255225</v>
      </c>
      <c r="P21" s="1">
        <f t="shared" si="7"/>
        <v>91.07497287426892</v>
      </c>
      <c r="Q21" s="1">
        <f>K21/H21*100</f>
        <v>90.81632653061224</v>
      </c>
      <c r="R21" s="1">
        <f t="shared" si="8"/>
        <v>91.04528310726919</v>
      </c>
      <c r="S21" s="1" t="e">
        <f>J21/#REF!*100</f>
        <v>#REF!</v>
      </c>
      <c r="T21" s="1" t="e">
        <f>K21/#REF!*100</f>
        <v>#REF!</v>
      </c>
      <c r="U21" s="1" t="e">
        <f>L21/#REF!*100</f>
        <v>#REF!</v>
      </c>
    </row>
    <row r="22" spans="1:21" ht="18" customHeight="1">
      <c r="A22" s="14" t="s">
        <v>23</v>
      </c>
      <c r="B22" s="15" t="s">
        <v>139</v>
      </c>
      <c r="C22" s="15" t="s">
        <v>19</v>
      </c>
      <c r="D22" s="16">
        <v>407</v>
      </c>
      <c r="E22" s="15" t="s">
        <v>148</v>
      </c>
      <c r="F22" s="16">
        <f>D22+E22</f>
        <v>461</v>
      </c>
      <c r="G22" s="16">
        <v>127.23</v>
      </c>
      <c r="H22" s="2">
        <v>54</v>
      </c>
      <c r="I22" s="2">
        <f t="shared" si="0"/>
        <v>181.23000000000002</v>
      </c>
      <c r="J22" s="2">
        <v>121.79</v>
      </c>
      <c r="K22" s="2">
        <v>54</v>
      </c>
      <c r="L22" s="2">
        <f t="shared" si="1"/>
        <v>175.79000000000002</v>
      </c>
      <c r="M22" s="2">
        <f t="shared" si="2"/>
        <v>29.923832923832926</v>
      </c>
      <c r="N22" s="2"/>
      <c r="O22" s="2">
        <f t="shared" si="3"/>
        <v>38.13232104121476</v>
      </c>
      <c r="P22" s="2">
        <f t="shared" si="7"/>
        <v>95.72427886504755</v>
      </c>
      <c r="Q22" s="1">
        <f>K22/H22*100</f>
        <v>100</v>
      </c>
      <c r="R22" s="2">
        <f t="shared" si="8"/>
        <v>96.99828946642388</v>
      </c>
      <c r="S22" s="2" t="e">
        <f>J22/#REF!*100</f>
        <v>#REF!</v>
      </c>
      <c r="T22" s="2" t="e">
        <f>K22/#REF!*100</f>
        <v>#REF!</v>
      </c>
      <c r="U22" s="2" t="e">
        <f>L22/#REF!*100</f>
        <v>#REF!</v>
      </c>
    </row>
    <row r="23" spans="1:21" ht="17.25" customHeight="1">
      <c r="A23" s="14" t="s">
        <v>24</v>
      </c>
      <c r="B23" s="15" t="s">
        <v>72</v>
      </c>
      <c r="C23" s="15" t="s">
        <v>20</v>
      </c>
      <c r="D23" s="16">
        <v>1313</v>
      </c>
      <c r="E23" s="15" t="s">
        <v>149</v>
      </c>
      <c r="F23" s="16">
        <f>D23+E23</f>
        <v>1357</v>
      </c>
      <c r="G23" s="16">
        <v>628.51</v>
      </c>
      <c r="H23" s="2">
        <v>44</v>
      </c>
      <c r="I23" s="2">
        <f t="shared" si="0"/>
        <v>672.51</v>
      </c>
      <c r="J23" s="2">
        <v>566.5</v>
      </c>
      <c r="K23" s="2">
        <v>35</v>
      </c>
      <c r="L23" s="2">
        <f t="shared" si="1"/>
        <v>601.5</v>
      </c>
      <c r="M23" s="2">
        <f t="shared" si="2"/>
        <v>43.145468392993145</v>
      </c>
      <c r="N23" s="2"/>
      <c r="O23" s="2">
        <f t="shared" si="3"/>
        <v>44.32571849668386</v>
      </c>
      <c r="P23" s="2">
        <f t="shared" si="7"/>
        <v>90.13380853128828</v>
      </c>
      <c r="Q23" s="2"/>
      <c r="R23" s="2">
        <f t="shared" si="8"/>
        <v>89.44104920372932</v>
      </c>
      <c r="S23" s="2" t="e">
        <f>J23/#REF!*100</f>
        <v>#REF!</v>
      </c>
      <c r="T23" s="2" t="e">
        <f>K23/#REF!*100</f>
        <v>#REF!</v>
      </c>
      <c r="U23" s="2" t="e">
        <f>L23/#REF!*100</f>
        <v>#REF!</v>
      </c>
    </row>
    <row r="24" spans="1:21" ht="12.75" hidden="1">
      <c r="A24" s="14" t="s">
        <v>45</v>
      </c>
      <c r="B24" s="12" t="s">
        <v>58</v>
      </c>
      <c r="C24" s="15" t="s">
        <v>44</v>
      </c>
      <c r="D24" s="16"/>
      <c r="E24" s="15"/>
      <c r="F24" s="16">
        <f>D24+E24</f>
        <v>0</v>
      </c>
      <c r="G24" s="36"/>
      <c r="H24" s="34"/>
      <c r="I24" s="34">
        <f t="shared" si="0"/>
        <v>0</v>
      </c>
      <c r="J24" s="34"/>
      <c r="K24" s="34"/>
      <c r="L24" s="34">
        <f t="shared" si="1"/>
        <v>0</v>
      </c>
      <c r="M24" s="1" t="e">
        <f t="shared" si="2"/>
        <v>#DIV/0!</v>
      </c>
      <c r="N24" s="1"/>
      <c r="O24" s="1" t="e">
        <f t="shared" si="3"/>
        <v>#DIV/0!</v>
      </c>
      <c r="P24" s="2" t="e">
        <f t="shared" si="7"/>
        <v>#DIV/0!</v>
      </c>
      <c r="Q24" s="2"/>
      <c r="R24" s="2" t="e">
        <f t="shared" si="8"/>
        <v>#DIV/0!</v>
      </c>
      <c r="S24" s="2" t="e">
        <f>J24/#REF!*100</f>
        <v>#REF!</v>
      </c>
      <c r="T24" s="2"/>
      <c r="U24" s="2"/>
    </row>
    <row r="25" spans="1:21" ht="12.75" hidden="1">
      <c r="A25" s="14" t="s">
        <v>25</v>
      </c>
      <c r="B25" s="12" t="s">
        <v>59</v>
      </c>
      <c r="C25" s="15" t="s">
        <v>21</v>
      </c>
      <c r="D25" s="16"/>
      <c r="E25" s="15"/>
      <c r="F25" s="16">
        <f>D25+E25</f>
        <v>0</v>
      </c>
      <c r="G25" s="36"/>
      <c r="H25" s="34"/>
      <c r="I25" s="34">
        <f t="shared" si="0"/>
        <v>0</v>
      </c>
      <c r="J25" s="34"/>
      <c r="K25" s="34"/>
      <c r="L25" s="34">
        <f t="shared" si="1"/>
        <v>0</v>
      </c>
      <c r="M25" s="1" t="e">
        <f t="shared" si="2"/>
        <v>#DIV/0!</v>
      </c>
      <c r="N25" s="1"/>
      <c r="O25" s="1" t="e">
        <f t="shared" si="3"/>
        <v>#DIV/0!</v>
      </c>
      <c r="P25" s="2" t="e">
        <f t="shared" si="7"/>
        <v>#DIV/0!</v>
      </c>
      <c r="Q25" s="2"/>
      <c r="R25" s="2" t="e">
        <f t="shared" si="8"/>
        <v>#DIV/0!</v>
      </c>
      <c r="S25" s="2" t="e">
        <f>J25/#REF!*100</f>
        <v>#REF!</v>
      </c>
      <c r="T25" s="1"/>
      <c r="U25" s="2" t="e">
        <f>L25/#REF!*100</f>
        <v>#REF!</v>
      </c>
    </row>
    <row r="26" spans="1:21" s="19" customFormat="1" ht="18.75" customHeight="1">
      <c r="A26" s="18" t="s">
        <v>5</v>
      </c>
      <c r="B26" s="12"/>
      <c r="C26" s="12" t="s">
        <v>12</v>
      </c>
      <c r="D26" s="7">
        <f>D27</f>
        <v>76</v>
      </c>
      <c r="E26" s="7">
        <f>E27</f>
        <v>0</v>
      </c>
      <c r="F26" s="1">
        <f>SUM(F27:F27)</f>
        <v>76</v>
      </c>
      <c r="G26" s="7">
        <f>G27</f>
        <v>25.33</v>
      </c>
      <c r="H26" s="7">
        <f>H27</f>
        <v>0</v>
      </c>
      <c r="I26" s="1">
        <f t="shared" si="0"/>
        <v>25.33</v>
      </c>
      <c r="J26" s="1">
        <f>SUM(J27:J27)</f>
        <v>3.24</v>
      </c>
      <c r="K26" s="1">
        <f>SUM(K27:K27)</f>
        <v>0</v>
      </c>
      <c r="L26" s="1">
        <f t="shared" si="1"/>
        <v>3.24</v>
      </c>
      <c r="M26" s="1">
        <f t="shared" si="2"/>
        <v>4.2631578947368425</v>
      </c>
      <c r="N26" s="1"/>
      <c r="O26" s="1">
        <f t="shared" si="3"/>
        <v>4.2631578947368425</v>
      </c>
      <c r="P26" s="1">
        <f t="shared" si="7"/>
        <v>12.791156731148837</v>
      </c>
      <c r="Q26" s="1"/>
      <c r="R26" s="1">
        <f aca="true" t="shared" si="9" ref="R26:R40">L26/I26*100</f>
        <v>12.791156731148837</v>
      </c>
      <c r="S26" s="1" t="e">
        <f>J26/#REF!*100</f>
        <v>#REF!</v>
      </c>
      <c r="T26" s="1"/>
      <c r="U26" s="1" t="e">
        <f>L26/#REF!*100</f>
        <v>#REF!</v>
      </c>
    </row>
    <row r="27" spans="1:21" s="19" customFormat="1" ht="40.5" customHeight="1">
      <c r="A27" s="25" t="s">
        <v>85</v>
      </c>
      <c r="B27" s="12" t="s">
        <v>86</v>
      </c>
      <c r="C27" s="12" t="s">
        <v>22</v>
      </c>
      <c r="D27" s="7">
        <v>76</v>
      </c>
      <c r="E27" s="12"/>
      <c r="F27" s="7">
        <f>D27+E27</f>
        <v>76</v>
      </c>
      <c r="G27" s="7">
        <v>25.33</v>
      </c>
      <c r="H27" s="7"/>
      <c r="I27" s="7">
        <f t="shared" si="0"/>
        <v>25.33</v>
      </c>
      <c r="J27" s="1">
        <v>3.24</v>
      </c>
      <c r="K27" s="1"/>
      <c r="L27" s="7">
        <f t="shared" si="1"/>
        <v>3.24</v>
      </c>
      <c r="M27" s="1">
        <f t="shared" si="2"/>
        <v>4.2631578947368425</v>
      </c>
      <c r="N27" s="1"/>
      <c r="O27" s="1">
        <f t="shared" si="3"/>
        <v>4.2631578947368425</v>
      </c>
      <c r="P27" s="1">
        <f t="shared" si="7"/>
        <v>12.791156731148837</v>
      </c>
      <c r="Q27" s="1"/>
      <c r="R27" s="1">
        <f t="shared" si="9"/>
        <v>12.791156731148837</v>
      </c>
      <c r="S27" s="1" t="e">
        <f>J27/#REF!*100</f>
        <v>#REF!</v>
      </c>
      <c r="T27" s="1"/>
      <c r="U27" s="1" t="e">
        <f>L27/#REF!*100</f>
        <v>#REF!</v>
      </c>
    </row>
    <row r="28" spans="1:21" s="19" customFormat="1" ht="18.75" customHeight="1" hidden="1">
      <c r="A28" s="25" t="s">
        <v>113</v>
      </c>
      <c r="B28" s="12" t="s">
        <v>112</v>
      </c>
      <c r="C28" s="12"/>
      <c r="D28" s="7"/>
      <c r="E28" s="12"/>
      <c r="F28" s="7"/>
      <c r="G28" s="31"/>
      <c r="H28" s="7">
        <v>0</v>
      </c>
      <c r="I28" s="7">
        <f t="shared" si="0"/>
        <v>0</v>
      </c>
      <c r="J28" s="1"/>
      <c r="K28" s="1">
        <v>0</v>
      </c>
      <c r="L28" s="7">
        <f t="shared" si="1"/>
        <v>0</v>
      </c>
      <c r="M28" s="1"/>
      <c r="N28" s="1"/>
      <c r="O28" s="1"/>
      <c r="P28" s="1"/>
      <c r="Q28" s="1" t="e">
        <f>K28/H28*100</f>
        <v>#DIV/0!</v>
      </c>
      <c r="R28" s="1" t="e">
        <f t="shared" si="9"/>
        <v>#DIV/0!</v>
      </c>
      <c r="S28" s="1"/>
      <c r="T28" s="1"/>
      <c r="U28" s="1"/>
    </row>
    <row r="29" spans="1:21" s="19" customFormat="1" ht="15" customHeight="1">
      <c r="A29" s="18" t="s">
        <v>51</v>
      </c>
      <c r="B29" s="12" t="s">
        <v>87</v>
      </c>
      <c r="C29" s="12"/>
      <c r="D29" s="1">
        <v>855</v>
      </c>
      <c r="E29" s="1">
        <v>60</v>
      </c>
      <c r="F29" s="1">
        <f>D29+E29</f>
        <v>915</v>
      </c>
      <c r="G29" s="1">
        <v>330</v>
      </c>
      <c r="H29" s="1">
        <v>341.1</v>
      </c>
      <c r="I29" s="7">
        <f t="shared" si="0"/>
        <v>671.1</v>
      </c>
      <c r="J29" s="1">
        <v>232.16</v>
      </c>
      <c r="K29" s="1">
        <v>315.1</v>
      </c>
      <c r="L29" s="7">
        <f t="shared" si="1"/>
        <v>547.26</v>
      </c>
      <c r="M29" s="1">
        <f t="shared" si="2"/>
        <v>27.153216374269007</v>
      </c>
      <c r="N29" s="1"/>
      <c r="O29" s="1">
        <f t="shared" si="3"/>
        <v>59.809836065573776</v>
      </c>
      <c r="P29" s="1">
        <f t="shared" si="7"/>
        <v>70.35151515151516</v>
      </c>
      <c r="Q29" s="1">
        <f>K29/H29*100</f>
        <v>92.37760187628261</v>
      </c>
      <c r="R29" s="1">
        <f t="shared" si="9"/>
        <v>81.54671434957532</v>
      </c>
      <c r="S29" s="1"/>
      <c r="T29" s="1"/>
      <c r="U29" s="1" t="e">
        <f>L29/#REF!*100</f>
        <v>#REF!</v>
      </c>
    </row>
    <row r="30" spans="1:21" ht="15" customHeight="1" hidden="1">
      <c r="A30" s="20" t="s">
        <v>53</v>
      </c>
      <c r="B30" s="15" t="s">
        <v>73</v>
      </c>
      <c r="C30" s="15"/>
      <c r="D30" s="2"/>
      <c r="E30" s="2"/>
      <c r="F30" s="2"/>
      <c r="G30" s="34"/>
      <c r="H30" s="34"/>
      <c r="I30" s="31">
        <f t="shared" si="0"/>
        <v>0</v>
      </c>
      <c r="J30" s="34"/>
      <c r="K30" s="34"/>
      <c r="L30" s="34">
        <f>J30+K30</f>
        <v>0</v>
      </c>
      <c r="M30" s="1"/>
      <c r="N30" s="1"/>
      <c r="O30" s="1"/>
      <c r="P30" s="2" t="e">
        <f t="shared" si="7"/>
        <v>#DIV/0!</v>
      </c>
      <c r="Q30" s="2"/>
      <c r="R30" s="2" t="e">
        <f t="shared" si="9"/>
        <v>#DIV/0!</v>
      </c>
      <c r="S30" s="2"/>
      <c r="T30" s="2"/>
      <c r="U30" s="2"/>
    </row>
    <row r="31" spans="1:21" ht="17.25" customHeight="1" hidden="1">
      <c r="A31" s="14" t="s">
        <v>54</v>
      </c>
      <c r="B31" s="15" t="s">
        <v>74</v>
      </c>
      <c r="C31" s="15"/>
      <c r="D31" s="16">
        <v>450</v>
      </c>
      <c r="E31" s="15"/>
      <c r="F31" s="16">
        <f aca="true" t="shared" si="10" ref="F31:F39">D31+E31</f>
        <v>450</v>
      </c>
      <c r="G31" s="34"/>
      <c r="H31" s="34"/>
      <c r="I31" s="31">
        <f t="shared" si="0"/>
        <v>0</v>
      </c>
      <c r="J31" s="34"/>
      <c r="K31" s="34"/>
      <c r="L31" s="34">
        <f>J31+K31</f>
        <v>0</v>
      </c>
      <c r="M31" s="1">
        <f t="shared" si="2"/>
        <v>0</v>
      </c>
      <c r="N31" s="1"/>
      <c r="O31" s="1">
        <f t="shared" si="3"/>
        <v>0</v>
      </c>
      <c r="P31" s="2" t="e">
        <f t="shared" si="7"/>
        <v>#DIV/0!</v>
      </c>
      <c r="Q31" s="2"/>
      <c r="R31" s="2" t="e">
        <f t="shared" si="9"/>
        <v>#DIV/0!</v>
      </c>
      <c r="S31" s="1"/>
      <c r="T31" s="1"/>
      <c r="U31" s="2" t="e">
        <f>L31/#REF!*100</f>
        <v>#REF!</v>
      </c>
    </row>
    <row r="32" spans="1:21" ht="17.25" customHeight="1" hidden="1">
      <c r="A32" s="14" t="s">
        <v>89</v>
      </c>
      <c r="B32" s="15" t="s">
        <v>88</v>
      </c>
      <c r="C32" s="15"/>
      <c r="D32" s="16">
        <v>50</v>
      </c>
      <c r="E32" s="15"/>
      <c r="F32" s="16">
        <f t="shared" si="10"/>
        <v>50</v>
      </c>
      <c r="G32" s="34"/>
      <c r="H32" s="34"/>
      <c r="I32" s="31">
        <f t="shared" si="0"/>
        <v>0</v>
      </c>
      <c r="J32" s="34"/>
      <c r="K32" s="34"/>
      <c r="L32" s="34">
        <f aca="true" t="shared" si="11" ref="L32:L40">J32+K32</f>
        <v>0</v>
      </c>
      <c r="M32" s="1">
        <f t="shared" si="2"/>
        <v>0</v>
      </c>
      <c r="N32" s="1"/>
      <c r="O32" s="1">
        <f t="shared" si="3"/>
        <v>0</v>
      </c>
      <c r="P32" s="2"/>
      <c r="Q32" s="2"/>
      <c r="R32" s="2"/>
      <c r="S32" s="1"/>
      <c r="T32" s="1"/>
      <c r="U32" s="2"/>
    </row>
    <row r="33" spans="1:21" s="19" customFormat="1" ht="17.25" customHeight="1">
      <c r="A33" s="21" t="s">
        <v>101</v>
      </c>
      <c r="B33" s="12" t="s">
        <v>100</v>
      </c>
      <c r="C33" s="12"/>
      <c r="D33" s="7">
        <v>0</v>
      </c>
      <c r="E33" s="12"/>
      <c r="F33" s="7">
        <f t="shared" si="10"/>
        <v>0</v>
      </c>
      <c r="G33" s="1">
        <v>30.5</v>
      </c>
      <c r="H33" s="7">
        <v>0</v>
      </c>
      <c r="I33" s="1">
        <f aca="true" t="shared" si="12" ref="I33:I40">G33+H33</f>
        <v>30.5</v>
      </c>
      <c r="J33" s="1">
        <v>28</v>
      </c>
      <c r="K33" s="1">
        <v>0</v>
      </c>
      <c r="L33" s="1">
        <f t="shared" si="11"/>
        <v>28</v>
      </c>
      <c r="M33" s="1"/>
      <c r="N33" s="1"/>
      <c r="O33" s="1"/>
      <c r="P33" s="1">
        <f t="shared" si="7"/>
        <v>91.80327868852459</v>
      </c>
      <c r="Q33" s="1"/>
      <c r="R33" s="1">
        <f t="shared" si="9"/>
        <v>91.80327868852459</v>
      </c>
      <c r="S33" s="1"/>
      <c r="T33" s="1"/>
      <c r="U33" s="1"/>
    </row>
    <row r="34" spans="1:21" s="19" customFormat="1" ht="17.25" customHeight="1" hidden="1">
      <c r="A34" s="21" t="s">
        <v>81</v>
      </c>
      <c r="B34" s="12" t="s">
        <v>80</v>
      </c>
      <c r="C34" s="12"/>
      <c r="D34" s="7"/>
      <c r="E34" s="12"/>
      <c r="F34" s="7">
        <f t="shared" si="10"/>
        <v>0</v>
      </c>
      <c r="G34" s="32"/>
      <c r="H34" s="32"/>
      <c r="I34" s="32">
        <f t="shared" si="12"/>
        <v>0</v>
      </c>
      <c r="J34" s="32"/>
      <c r="K34" s="32"/>
      <c r="L34" s="32">
        <f t="shared" si="11"/>
        <v>0</v>
      </c>
      <c r="M34" s="1" t="e">
        <f t="shared" si="2"/>
        <v>#DIV/0!</v>
      </c>
      <c r="N34" s="1" t="e">
        <f>K34/E34*100</f>
        <v>#DIV/0!</v>
      </c>
      <c r="O34" s="1" t="e">
        <f t="shared" si="3"/>
        <v>#DIV/0!</v>
      </c>
      <c r="P34" s="1"/>
      <c r="Q34" s="1" t="e">
        <f aca="true" t="shared" si="13" ref="Q34:Q40">K34/H34*100</f>
        <v>#DIV/0!</v>
      </c>
      <c r="R34" s="1" t="e">
        <f t="shared" si="9"/>
        <v>#DIV/0!</v>
      </c>
      <c r="S34" s="1"/>
      <c r="T34" s="1"/>
      <c r="U34" s="1"/>
    </row>
    <row r="35" spans="1:21" s="19" customFormat="1" ht="17.25" customHeight="1">
      <c r="A35" s="21" t="s">
        <v>115</v>
      </c>
      <c r="B35" s="12" t="s">
        <v>114</v>
      </c>
      <c r="C35" s="12"/>
      <c r="D35" s="7">
        <v>0</v>
      </c>
      <c r="E35" s="12" t="s">
        <v>150</v>
      </c>
      <c r="F35" s="7">
        <f t="shared" si="10"/>
        <v>2823</v>
      </c>
      <c r="G35" s="32"/>
      <c r="H35" s="1">
        <v>823</v>
      </c>
      <c r="I35" s="1">
        <f t="shared" si="12"/>
        <v>823</v>
      </c>
      <c r="J35" s="1"/>
      <c r="K35" s="1">
        <v>0</v>
      </c>
      <c r="L35" s="1">
        <f t="shared" si="11"/>
        <v>0</v>
      </c>
      <c r="M35" s="1"/>
      <c r="N35" s="1">
        <f>K35/E35*100</f>
        <v>0</v>
      </c>
      <c r="O35" s="1">
        <f t="shared" si="3"/>
        <v>0</v>
      </c>
      <c r="P35" s="1"/>
      <c r="Q35" s="1">
        <f t="shared" si="13"/>
        <v>0</v>
      </c>
      <c r="R35" s="1">
        <f t="shared" si="9"/>
        <v>0</v>
      </c>
      <c r="S35" s="1"/>
      <c r="T35" s="1"/>
      <c r="U35" s="1"/>
    </row>
    <row r="36" spans="1:21" s="19" customFormat="1" ht="27.75" customHeight="1">
      <c r="A36" s="21" t="s">
        <v>117</v>
      </c>
      <c r="B36" s="12" t="s">
        <v>116</v>
      </c>
      <c r="C36" s="12"/>
      <c r="D36" s="7"/>
      <c r="E36" s="12" t="s">
        <v>151</v>
      </c>
      <c r="F36" s="7">
        <f t="shared" si="10"/>
        <v>100</v>
      </c>
      <c r="G36" s="32"/>
      <c r="H36" s="1">
        <v>100</v>
      </c>
      <c r="I36" s="1">
        <f t="shared" si="12"/>
        <v>100</v>
      </c>
      <c r="J36" s="1"/>
      <c r="K36" s="1">
        <v>0</v>
      </c>
      <c r="L36" s="1">
        <f t="shared" si="11"/>
        <v>0</v>
      </c>
      <c r="M36" s="1"/>
      <c r="N36" s="1">
        <f>K36/E36*100</f>
        <v>0</v>
      </c>
      <c r="O36" s="1">
        <f t="shared" si="3"/>
        <v>0</v>
      </c>
      <c r="P36" s="1"/>
      <c r="Q36" s="1">
        <f t="shared" si="13"/>
        <v>0</v>
      </c>
      <c r="R36" s="1">
        <f t="shared" si="9"/>
        <v>0</v>
      </c>
      <c r="S36" s="1"/>
      <c r="T36" s="1"/>
      <c r="U36" s="1"/>
    </row>
    <row r="37" spans="1:21" s="19" customFormat="1" ht="27.75" customHeight="1">
      <c r="A37" s="39" t="s">
        <v>127</v>
      </c>
      <c r="B37" s="12" t="s">
        <v>126</v>
      </c>
      <c r="C37" s="12"/>
      <c r="D37" s="7"/>
      <c r="E37" s="12" t="s">
        <v>152</v>
      </c>
      <c r="F37" s="7">
        <f t="shared" si="10"/>
        <v>23</v>
      </c>
      <c r="G37" s="32"/>
      <c r="H37" s="1">
        <v>23</v>
      </c>
      <c r="I37" s="1">
        <f t="shared" si="12"/>
        <v>23</v>
      </c>
      <c r="J37" s="1"/>
      <c r="K37" s="1">
        <v>22.8</v>
      </c>
      <c r="L37" s="1">
        <f t="shared" si="11"/>
        <v>22.8</v>
      </c>
      <c r="M37" s="1"/>
      <c r="N37" s="1"/>
      <c r="O37" s="1"/>
      <c r="P37" s="1"/>
      <c r="Q37" s="1">
        <f t="shared" si="13"/>
        <v>99.1304347826087</v>
      </c>
      <c r="R37" s="1">
        <f t="shared" si="9"/>
        <v>99.1304347826087</v>
      </c>
      <c r="S37" s="1"/>
      <c r="T37" s="1"/>
      <c r="U37" s="1"/>
    </row>
    <row r="38" spans="1:21" s="19" customFormat="1" ht="27.75" customHeight="1">
      <c r="A38" s="25" t="s">
        <v>138</v>
      </c>
      <c r="B38" s="12" t="s">
        <v>135</v>
      </c>
      <c r="C38" s="12"/>
      <c r="D38" s="7"/>
      <c r="E38" s="12"/>
      <c r="F38" s="7">
        <f t="shared" si="10"/>
        <v>0</v>
      </c>
      <c r="G38" s="32"/>
      <c r="H38" s="1">
        <v>0</v>
      </c>
      <c r="I38" s="1">
        <f t="shared" si="12"/>
        <v>0</v>
      </c>
      <c r="J38" s="1"/>
      <c r="K38" s="1">
        <v>0</v>
      </c>
      <c r="L38" s="1">
        <f t="shared" si="11"/>
        <v>0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s="19" customFormat="1" ht="27.75" customHeight="1">
      <c r="A39" s="25" t="s">
        <v>141</v>
      </c>
      <c r="B39" s="12" t="s">
        <v>140</v>
      </c>
      <c r="C39" s="12"/>
      <c r="D39" s="7"/>
      <c r="E39" s="12"/>
      <c r="F39" s="7">
        <f t="shared" si="10"/>
        <v>0</v>
      </c>
      <c r="G39" s="32"/>
      <c r="H39" s="1">
        <v>1250</v>
      </c>
      <c r="I39" s="1">
        <f t="shared" si="12"/>
        <v>1250</v>
      </c>
      <c r="J39" s="1"/>
      <c r="K39" s="1">
        <v>328.5</v>
      </c>
      <c r="L39" s="1">
        <f t="shared" si="11"/>
        <v>328.5</v>
      </c>
      <c r="M39" s="1"/>
      <c r="N39" s="1"/>
      <c r="O39" s="1"/>
      <c r="P39" s="1"/>
      <c r="Q39" s="1">
        <f t="shared" si="13"/>
        <v>26.279999999999998</v>
      </c>
      <c r="R39" s="1">
        <f t="shared" si="9"/>
        <v>26.279999999999998</v>
      </c>
      <c r="S39" s="1"/>
      <c r="T39" s="1"/>
      <c r="U39" s="1"/>
    </row>
    <row r="40" spans="1:21" s="40" customFormat="1" ht="27.75" customHeight="1">
      <c r="A40" s="25" t="s">
        <v>103</v>
      </c>
      <c r="B40" s="12" t="s">
        <v>102</v>
      </c>
      <c r="C40" s="12"/>
      <c r="D40" s="1">
        <f>SUM(D41:D42)</f>
        <v>600</v>
      </c>
      <c r="E40" s="7">
        <f>E41</f>
        <v>1919</v>
      </c>
      <c r="F40" s="1">
        <f>SUM(F41:F42)</f>
        <v>2519</v>
      </c>
      <c r="G40" s="7">
        <v>220</v>
      </c>
      <c r="H40" s="7">
        <v>100</v>
      </c>
      <c r="I40" s="1">
        <f t="shared" si="12"/>
        <v>320</v>
      </c>
      <c r="J40" s="1">
        <v>162.57</v>
      </c>
      <c r="K40" s="1">
        <v>22.3</v>
      </c>
      <c r="L40" s="1">
        <f t="shared" si="11"/>
        <v>184.87</v>
      </c>
      <c r="M40" s="1">
        <f t="shared" si="2"/>
        <v>27.094999999999995</v>
      </c>
      <c r="N40" s="1">
        <f>K40/E40*100</f>
        <v>1.1620635747785304</v>
      </c>
      <c r="O40" s="1">
        <f t="shared" si="3"/>
        <v>7.339023421992855</v>
      </c>
      <c r="P40" s="1">
        <f t="shared" si="7"/>
        <v>73.89545454545454</v>
      </c>
      <c r="Q40" s="1">
        <f t="shared" si="13"/>
        <v>22.3</v>
      </c>
      <c r="R40" s="1">
        <f t="shared" si="9"/>
        <v>57.77187500000001</v>
      </c>
      <c r="S40" s="1" t="e">
        <f>J40/#REF!*100</f>
        <v>#REF!</v>
      </c>
      <c r="T40" s="1"/>
      <c r="U40" s="1" t="e">
        <f>L40/#REF!*100</f>
        <v>#REF!</v>
      </c>
    </row>
    <row r="41" spans="1:21" ht="18.75" customHeight="1" hidden="1">
      <c r="A41" s="14" t="s">
        <v>52</v>
      </c>
      <c r="B41" s="15" t="s">
        <v>74</v>
      </c>
      <c r="C41" s="15"/>
      <c r="D41" s="28">
        <v>600</v>
      </c>
      <c r="E41" s="16">
        <v>1919</v>
      </c>
      <c r="F41" s="16">
        <f>D41+E41</f>
        <v>2519</v>
      </c>
      <c r="G41" s="36">
        <v>600</v>
      </c>
      <c r="H41" s="34"/>
      <c r="I41" s="34">
        <f>G41+H41</f>
        <v>600</v>
      </c>
      <c r="J41" s="34">
        <v>394.5</v>
      </c>
      <c r="K41" s="34"/>
      <c r="L41" s="34">
        <f>J41+K41</f>
        <v>394.5</v>
      </c>
      <c r="M41" s="1">
        <f t="shared" si="2"/>
        <v>65.75</v>
      </c>
      <c r="N41" s="1"/>
      <c r="O41" s="1">
        <f t="shared" si="3"/>
        <v>15.660976578007146</v>
      </c>
      <c r="P41" s="2">
        <f t="shared" si="7"/>
        <v>65.75</v>
      </c>
      <c r="Q41" s="1" t="e">
        <f aca="true" t="shared" si="14" ref="Q41:Q56">K41/H41*100</f>
        <v>#DIV/0!</v>
      </c>
      <c r="R41" s="2">
        <f>L41/I41*100</f>
        <v>65.75</v>
      </c>
      <c r="S41" s="2" t="e">
        <f>J41/#REF!*100</f>
        <v>#REF!</v>
      </c>
      <c r="T41" s="1"/>
      <c r="U41" s="2" t="e">
        <f>L41/#REF!*100</f>
        <v>#REF!</v>
      </c>
    </row>
    <row r="42" spans="1:21" ht="25.5" customHeight="1" hidden="1">
      <c r="A42" s="14" t="s">
        <v>14</v>
      </c>
      <c r="B42" s="12" t="s">
        <v>60</v>
      </c>
      <c r="C42" s="15"/>
      <c r="D42" s="16" t="s">
        <v>43</v>
      </c>
      <c r="E42" s="15"/>
      <c r="F42" s="15"/>
      <c r="G42" s="34"/>
      <c r="H42" s="34"/>
      <c r="I42" s="34">
        <f>G42+H42</f>
        <v>0</v>
      </c>
      <c r="J42" s="32"/>
      <c r="K42" s="34"/>
      <c r="L42" s="34">
        <f>J42+K42</f>
        <v>0</v>
      </c>
      <c r="M42" s="1" t="e">
        <f t="shared" si="2"/>
        <v>#DIV/0!</v>
      </c>
      <c r="N42" s="1" t="e">
        <f>K42/E42*100</f>
        <v>#DIV/0!</v>
      </c>
      <c r="O42" s="1" t="e">
        <f t="shared" si="3"/>
        <v>#DIV/0!</v>
      </c>
      <c r="P42" s="2" t="e">
        <f aca="true" t="shared" si="15" ref="P42:P65">J42/G42*100</f>
        <v>#DIV/0!</v>
      </c>
      <c r="Q42" s="1" t="e">
        <f t="shared" si="14"/>
        <v>#DIV/0!</v>
      </c>
      <c r="R42" s="2" t="e">
        <f aca="true" t="shared" si="16" ref="R42:R70">L42/I42*100</f>
        <v>#DIV/0!</v>
      </c>
      <c r="S42" s="1"/>
      <c r="T42" s="1"/>
      <c r="U42" s="2"/>
    </row>
    <row r="43" spans="1:21" s="40" customFormat="1" ht="16.5" customHeight="1">
      <c r="A43" s="18" t="s">
        <v>55</v>
      </c>
      <c r="B43" s="12" t="s">
        <v>123</v>
      </c>
      <c r="C43" s="12"/>
      <c r="D43" s="7">
        <v>1000</v>
      </c>
      <c r="E43" s="1">
        <f>E44</f>
        <v>0</v>
      </c>
      <c r="F43" s="1">
        <f>SUM(F44:F44)</f>
        <v>1000</v>
      </c>
      <c r="G43" s="1">
        <v>790</v>
      </c>
      <c r="H43" s="32">
        <f>H44</f>
        <v>0</v>
      </c>
      <c r="I43" s="1">
        <f>G43+H43</f>
        <v>790</v>
      </c>
      <c r="J43" s="7">
        <v>593.3</v>
      </c>
      <c r="K43" s="1">
        <f>SUM(K44:K44)</f>
        <v>0</v>
      </c>
      <c r="L43" s="1">
        <f>J43+K43</f>
        <v>593.3</v>
      </c>
      <c r="M43" s="1">
        <f t="shared" si="2"/>
        <v>59.32999999999999</v>
      </c>
      <c r="N43" s="1"/>
      <c r="O43" s="1">
        <f t="shared" si="3"/>
        <v>59.32999999999999</v>
      </c>
      <c r="P43" s="1">
        <f t="shared" si="15"/>
        <v>75.1012658227848</v>
      </c>
      <c r="Q43" s="1"/>
      <c r="R43" s="1">
        <f t="shared" si="16"/>
        <v>75.1012658227848</v>
      </c>
      <c r="S43" s="1" t="e">
        <f>J43/#REF!*100</f>
        <v>#REF!</v>
      </c>
      <c r="T43" s="1"/>
      <c r="U43" s="1" t="e">
        <f>L43/#REF!*100</f>
        <v>#REF!</v>
      </c>
    </row>
    <row r="44" spans="1:21" ht="17.25" customHeight="1" hidden="1">
      <c r="A44" s="14" t="s">
        <v>56</v>
      </c>
      <c r="B44" s="15" t="s">
        <v>75</v>
      </c>
      <c r="C44" s="15"/>
      <c r="D44" s="16">
        <v>1000</v>
      </c>
      <c r="E44" s="15"/>
      <c r="F44" s="16">
        <f aca="true" t="shared" si="17" ref="F44:F55">D44+E44</f>
        <v>1000</v>
      </c>
      <c r="G44" s="34">
        <v>1075.5</v>
      </c>
      <c r="H44" s="34"/>
      <c r="I44" s="34">
        <f>G44+H44</f>
        <v>1075.5</v>
      </c>
      <c r="J44" s="34">
        <v>914.4</v>
      </c>
      <c r="K44" s="34"/>
      <c r="L44" s="1">
        <f aca="true" t="shared" si="18" ref="L44:L55">J44+K44</f>
        <v>914.4</v>
      </c>
      <c r="M44" s="2">
        <f t="shared" si="2"/>
        <v>91.44</v>
      </c>
      <c r="N44" s="2"/>
      <c r="O44" s="2">
        <f t="shared" si="3"/>
        <v>91.44</v>
      </c>
      <c r="P44" s="2">
        <f t="shared" si="15"/>
        <v>85.02092050209204</v>
      </c>
      <c r="Q44" s="1" t="e">
        <f t="shared" si="14"/>
        <v>#DIV/0!</v>
      </c>
      <c r="R44" s="1">
        <f t="shared" si="16"/>
        <v>85.02092050209204</v>
      </c>
      <c r="S44" s="2"/>
      <c r="T44" s="2"/>
      <c r="U44" s="2"/>
    </row>
    <row r="45" spans="1:21" ht="12.75" customHeight="1" hidden="1">
      <c r="A45" s="21" t="s">
        <v>33</v>
      </c>
      <c r="B45" s="12" t="s">
        <v>61</v>
      </c>
      <c r="C45" s="12"/>
      <c r="D45" s="7"/>
      <c r="E45" s="12"/>
      <c r="F45" s="16">
        <f t="shared" si="17"/>
        <v>0</v>
      </c>
      <c r="G45" s="32">
        <f>G46</f>
        <v>0</v>
      </c>
      <c r="H45" s="32">
        <f>H46</f>
        <v>0</v>
      </c>
      <c r="I45" s="34">
        <f aca="true" t="shared" si="19" ref="I45:I55">G45+H45</f>
        <v>0</v>
      </c>
      <c r="J45" s="32"/>
      <c r="K45" s="34"/>
      <c r="L45" s="1">
        <f t="shared" si="18"/>
        <v>0</v>
      </c>
      <c r="M45" s="1" t="e">
        <f t="shared" si="2"/>
        <v>#DIV/0!</v>
      </c>
      <c r="N45" s="1" t="e">
        <f aca="true" t="shared" si="20" ref="N45:N53">K45/E45*100</f>
        <v>#DIV/0!</v>
      </c>
      <c r="O45" s="1" t="e">
        <f t="shared" si="3"/>
        <v>#DIV/0!</v>
      </c>
      <c r="P45" s="2" t="e">
        <f t="shared" si="15"/>
        <v>#DIV/0!</v>
      </c>
      <c r="Q45" s="1" t="e">
        <f t="shared" si="14"/>
        <v>#DIV/0!</v>
      </c>
      <c r="R45" s="1" t="e">
        <f t="shared" si="16"/>
        <v>#DIV/0!</v>
      </c>
      <c r="S45" s="2" t="e">
        <f>J45/#REF!*100</f>
        <v>#REF!</v>
      </c>
      <c r="T45" s="1"/>
      <c r="U45" s="2" t="e">
        <f>L45/#REF!*100</f>
        <v>#REF!</v>
      </c>
    </row>
    <row r="46" spans="1:21" ht="12.75" customHeight="1" hidden="1">
      <c r="A46" s="14" t="s">
        <v>34</v>
      </c>
      <c r="B46" s="12" t="s">
        <v>62</v>
      </c>
      <c r="C46" s="15"/>
      <c r="D46" s="16"/>
      <c r="E46" s="15"/>
      <c r="F46" s="16">
        <f t="shared" si="17"/>
        <v>0</v>
      </c>
      <c r="G46" s="34"/>
      <c r="H46" s="34"/>
      <c r="I46" s="34">
        <f t="shared" si="19"/>
        <v>0</v>
      </c>
      <c r="J46" s="32"/>
      <c r="K46" s="34"/>
      <c r="L46" s="1">
        <f t="shared" si="18"/>
        <v>0</v>
      </c>
      <c r="M46" s="1" t="e">
        <f t="shared" si="2"/>
        <v>#DIV/0!</v>
      </c>
      <c r="N46" s="1" t="e">
        <f t="shared" si="20"/>
        <v>#DIV/0!</v>
      </c>
      <c r="O46" s="1" t="e">
        <f t="shared" si="3"/>
        <v>#DIV/0!</v>
      </c>
      <c r="P46" s="2" t="e">
        <f t="shared" si="15"/>
        <v>#DIV/0!</v>
      </c>
      <c r="Q46" s="1" t="e">
        <f t="shared" si="14"/>
        <v>#DIV/0!</v>
      </c>
      <c r="R46" s="1" t="e">
        <f t="shared" si="16"/>
        <v>#DIV/0!</v>
      </c>
      <c r="S46" s="2" t="e">
        <f>J46/#REF!*100</f>
        <v>#REF!</v>
      </c>
      <c r="T46" s="1"/>
      <c r="U46" s="2" t="e">
        <f>L46/#REF!*100</f>
        <v>#REF!</v>
      </c>
    </row>
    <row r="47" spans="1:21" ht="12.75" hidden="1">
      <c r="A47" s="21" t="s">
        <v>36</v>
      </c>
      <c r="B47" s="12"/>
      <c r="C47" s="12"/>
      <c r="D47" s="1">
        <f aca="true" t="shared" si="21" ref="D47:K47">D48+D49</f>
        <v>0</v>
      </c>
      <c r="E47" s="1">
        <f t="shared" si="21"/>
        <v>0</v>
      </c>
      <c r="F47" s="16">
        <f t="shared" si="17"/>
        <v>0</v>
      </c>
      <c r="G47" s="32">
        <f t="shared" si="21"/>
        <v>0</v>
      </c>
      <c r="H47" s="32">
        <f t="shared" si="21"/>
        <v>0</v>
      </c>
      <c r="I47" s="34">
        <f t="shared" si="19"/>
        <v>0</v>
      </c>
      <c r="J47" s="32">
        <f t="shared" si="21"/>
        <v>0</v>
      </c>
      <c r="K47" s="32">
        <f t="shared" si="21"/>
        <v>0</v>
      </c>
      <c r="L47" s="1">
        <f t="shared" si="18"/>
        <v>0</v>
      </c>
      <c r="M47" s="1" t="e">
        <f t="shared" si="2"/>
        <v>#DIV/0!</v>
      </c>
      <c r="N47" s="1" t="e">
        <f t="shared" si="20"/>
        <v>#DIV/0!</v>
      </c>
      <c r="O47" s="1" t="e">
        <f t="shared" si="3"/>
        <v>#DIV/0!</v>
      </c>
      <c r="P47" s="2" t="e">
        <f t="shared" si="15"/>
        <v>#DIV/0!</v>
      </c>
      <c r="Q47" s="1" t="e">
        <f t="shared" si="14"/>
        <v>#DIV/0!</v>
      </c>
      <c r="R47" s="1" t="e">
        <f t="shared" si="16"/>
        <v>#DIV/0!</v>
      </c>
      <c r="S47" s="1" t="e">
        <f>J47/#REF!*100</f>
        <v>#REF!</v>
      </c>
      <c r="T47" s="1"/>
      <c r="U47" s="1" t="e">
        <f>L47/#REF!*100</f>
        <v>#REF!</v>
      </c>
    </row>
    <row r="48" spans="1:21" ht="26.25" hidden="1">
      <c r="A48" s="14" t="s">
        <v>37</v>
      </c>
      <c r="B48" s="12"/>
      <c r="C48" s="15"/>
      <c r="D48" s="16"/>
      <c r="E48" s="15"/>
      <c r="F48" s="16">
        <f t="shared" si="17"/>
        <v>0</v>
      </c>
      <c r="G48" s="36"/>
      <c r="H48" s="34"/>
      <c r="I48" s="34">
        <f t="shared" si="19"/>
        <v>0</v>
      </c>
      <c r="J48" s="34"/>
      <c r="K48" s="34"/>
      <c r="L48" s="1">
        <f t="shared" si="18"/>
        <v>0</v>
      </c>
      <c r="M48" s="1" t="e">
        <f t="shared" si="2"/>
        <v>#DIV/0!</v>
      </c>
      <c r="N48" s="1" t="e">
        <f t="shared" si="20"/>
        <v>#DIV/0!</v>
      </c>
      <c r="O48" s="1" t="e">
        <f t="shared" si="3"/>
        <v>#DIV/0!</v>
      </c>
      <c r="P48" s="2" t="e">
        <f t="shared" si="15"/>
        <v>#DIV/0!</v>
      </c>
      <c r="Q48" s="1" t="e">
        <f t="shared" si="14"/>
        <v>#DIV/0!</v>
      </c>
      <c r="R48" s="1" t="e">
        <f t="shared" si="16"/>
        <v>#DIV/0!</v>
      </c>
      <c r="S48" s="2" t="e">
        <f>J48/#REF!*100</f>
        <v>#REF!</v>
      </c>
      <c r="T48" s="1"/>
      <c r="U48" s="2" t="e">
        <f>L48/#REF!*100</f>
        <v>#REF!</v>
      </c>
    </row>
    <row r="49" spans="1:21" ht="12.75" hidden="1">
      <c r="A49" s="14" t="s">
        <v>38</v>
      </c>
      <c r="B49" s="12" t="s">
        <v>63</v>
      </c>
      <c r="C49" s="15"/>
      <c r="D49" s="16"/>
      <c r="E49" s="15"/>
      <c r="F49" s="16">
        <f t="shared" si="17"/>
        <v>0</v>
      </c>
      <c r="G49" s="34"/>
      <c r="H49" s="34"/>
      <c r="I49" s="34">
        <f t="shared" si="19"/>
        <v>0</v>
      </c>
      <c r="J49" s="34"/>
      <c r="K49" s="34"/>
      <c r="L49" s="1">
        <f t="shared" si="18"/>
        <v>0</v>
      </c>
      <c r="M49" s="1" t="e">
        <f t="shared" si="2"/>
        <v>#DIV/0!</v>
      </c>
      <c r="N49" s="1" t="e">
        <f t="shared" si="20"/>
        <v>#DIV/0!</v>
      </c>
      <c r="O49" s="1" t="e">
        <f t="shared" si="3"/>
        <v>#DIV/0!</v>
      </c>
      <c r="P49" s="2" t="e">
        <f t="shared" si="15"/>
        <v>#DIV/0!</v>
      </c>
      <c r="Q49" s="1" t="e">
        <f t="shared" si="14"/>
        <v>#DIV/0!</v>
      </c>
      <c r="R49" s="1" t="e">
        <f t="shared" si="16"/>
        <v>#DIV/0!</v>
      </c>
      <c r="S49" s="2"/>
      <c r="T49" s="1"/>
      <c r="U49" s="2"/>
    </row>
    <row r="50" spans="1:21" ht="12.75" customHeight="1" hidden="1">
      <c r="A50" s="17" t="s">
        <v>17</v>
      </c>
      <c r="B50" s="12" t="s">
        <v>64</v>
      </c>
      <c r="C50" s="12"/>
      <c r="D50" s="7"/>
      <c r="E50" s="12"/>
      <c r="F50" s="16">
        <f t="shared" si="17"/>
        <v>0</v>
      </c>
      <c r="G50" s="32">
        <f>G51</f>
        <v>0</v>
      </c>
      <c r="H50" s="32">
        <f>H51</f>
        <v>0</v>
      </c>
      <c r="I50" s="34">
        <f t="shared" si="19"/>
        <v>0</v>
      </c>
      <c r="J50" s="32"/>
      <c r="K50" s="34"/>
      <c r="L50" s="1">
        <f t="shared" si="18"/>
        <v>0</v>
      </c>
      <c r="M50" s="1" t="e">
        <f t="shared" si="2"/>
        <v>#DIV/0!</v>
      </c>
      <c r="N50" s="1" t="e">
        <f t="shared" si="20"/>
        <v>#DIV/0!</v>
      </c>
      <c r="O50" s="1" t="e">
        <f t="shared" si="3"/>
        <v>#DIV/0!</v>
      </c>
      <c r="P50" s="2" t="e">
        <f t="shared" si="15"/>
        <v>#DIV/0!</v>
      </c>
      <c r="Q50" s="1" t="e">
        <f t="shared" si="14"/>
        <v>#DIV/0!</v>
      </c>
      <c r="R50" s="1" t="e">
        <f t="shared" si="16"/>
        <v>#DIV/0!</v>
      </c>
      <c r="S50" s="2" t="e">
        <f>J50/#REF!*100</f>
        <v>#REF!</v>
      </c>
      <c r="T50" s="1"/>
      <c r="U50" s="1" t="e">
        <f>L50/#REF!*100</f>
        <v>#REF!</v>
      </c>
    </row>
    <row r="51" spans="1:21" ht="12.75" customHeight="1" hidden="1">
      <c r="A51" s="14" t="s">
        <v>18</v>
      </c>
      <c r="B51" s="12" t="s">
        <v>65</v>
      </c>
      <c r="C51" s="15"/>
      <c r="D51" s="16"/>
      <c r="E51" s="15"/>
      <c r="F51" s="16">
        <f t="shared" si="17"/>
        <v>0</v>
      </c>
      <c r="G51" s="34"/>
      <c r="H51" s="34"/>
      <c r="I51" s="34">
        <f t="shared" si="19"/>
        <v>0</v>
      </c>
      <c r="J51" s="32"/>
      <c r="K51" s="34"/>
      <c r="L51" s="1">
        <f t="shared" si="18"/>
        <v>0</v>
      </c>
      <c r="M51" s="1" t="e">
        <f t="shared" si="2"/>
        <v>#DIV/0!</v>
      </c>
      <c r="N51" s="1" t="e">
        <f t="shared" si="20"/>
        <v>#DIV/0!</v>
      </c>
      <c r="O51" s="1" t="e">
        <f t="shared" si="3"/>
        <v>#DIV/0!</v>
      </c>
      <c r="P51" s="2" t="e">
        <f t="shared" si="15"/>
        <v>#DIV/0!</v>
      </c>
      <c r="Q51" s="1" t="e">
        <f t="shared" si="14"/>
        <v>#DIV/0!</v>
      </c>
      <c r="R51" s="1" t="e">
        <f t="shared" si="16"/>
        <v>#DIV/0!</v>
      </c>
      <c r="S51" s="2" t="e">
        <f>J51/#REF!*100</f>
        <v>#REF!</v>
      </c>
      <c r="T51" s="1"/>
      <c r="U51" s="2" t="e">
        <f>L51/#REF!*100</f>
        <v>#REF!</v>
      </c>
    </row>
    <row r="52" spans="1:21" ht="12.75" customHeight="1" hidden="1">
      <c r="A52" s="21" t="s">
        <v>15</v>
      </c>
      <c r="B52" s="12" t="s">
        <v>66</v>
      </c>
      <c r="C52" s="21"/>
      <c r="D52" s="1"/>
      <c r="E52" s="21"/>
      <c r="F52" s="16">
        <f t="shared" si="17"/>
        <v>0</v>
      </c>
      <c r="G52" s="32"/>
      <c r="H52" s="32"/>
      <c r="I52" s="34">
        <f t="shared" si="19"/>
        <v>0</v>
      </c>
      <c r="J52" s="32"/>
      <c r="K52" s="34"/>
      <c r="L52" s="1">
        <f t="shared" si="18"/>
        <v>0</v>
      </c>
      <c r="M52" s="1" t="e">
        <f t="shared" si="2"/>
        <v>#DIV/0!</v>
      </c>
      <c r="N52" s="1" t="e">
        <f t="shared" si="20"/>
        <v>#DIV/0!</v>
      </c>
      <c r="O52" s="1" t="e">
        <f t="shared" si="3"/>
        <v>#DIV/0!</v>
      </c>
      <c r="P52" s="2" t="e">
        <f t="shared" si="15"/>
        <v>#DIV/0!</v>
      </c>
      <c r="Q52" s="1" t="e">
        <f t="shared" si="14"/>
        <v>#DIV/0!</v>
      </c>
      <c r="R52" s="1" t="e">
        <f t="shared" si="16"/>
        <v>#DIV/0!</v>
      </c>
      <c r="S52" s="2" t="e">
        <f>J52/#REF!*100</f>
        <v>#REF!</v>
      </c>
      <c r="T52" s="1"/>
      <c r="U52" s="2"/>
    </row>
    <row r="53" spans="1:21" ht="19.5" customHeight="1" hidden="1">
      <c r="A53" s="17" t="s">
        <v>6</v>
      </c>
      <c r="B53" s="12"/>
      <c r="C53" s="12"/>
      <c r="D53" s="1" t="e">
        <f>D57+#REF!+D58+D59+D61+D60+D64+D68+D69+D66</f>
        <v>#REF!</v>
      </c>
      <c r="E53" s="1" t="e">
        <f>E57+#REF!+E58+E59+E60+E64+E68+E69+E66+E65</f>
        <v>#REF!</v>
      </c>
      <c r="F53" s="16" t="e">
        <f t="shared" si="17"/>
        <v>#REF!</v>
      </c>
      <c r="G53" s="32" t="e">
        <f>G57+#REF!+G58+G59+G60+G61+G64+G68+G69+G66</f>
        <v>#REF!</v>
      </c>
      <c r="H53" s="32" t="e">
        <f>H57+#REF!+H58+H59+H60+H62+H64+H68+H69+H66+H65</f>
        <v>#REF!</v>
      </c>
      <c r="I53" s="34" t="e">
        <f t="shared" si="19"/>
        <v>#REF!</v>
      </c>
      <c r="J53" s="32" t="e">
        <f>J57+#REF!+J58+J59+J60+J61+J64+J68+J69+J66+J65</f>
        <v>#REF!</v>
      </c>
      <c r="K53" s="32" t="e">
        <f>K57+#REF!+K58+K59+K60+K64+K68+K69+K66+K65</f>
        <v>#REF!</v>
      </c>
      <c r="L53" s="1" t="e">
        <f t="shared" si="18"/>
        <v>#REF!</v>
      </c>
      <c r="M53" s="1" t="e">
        <f t="shared" si="2"/>
        <v>#REF!</v>
      </c>
      <c r="N53" s="1" t="e">
        <f t="shared" si="20"/>
        <v>#REF!</v>
      </c>
      <c r="O53" s="1" t="e">
        <f t="shared" si="3"/>
        <v>#REF!</v>
      </c>
      <c r="P53" s="2" t="e">
        <f t="shared" si="15"/>
        <v>#REF!</v>
      </c>
      <c r="Q53" s="1" t="e">
        <f t="shared" si="14"/>
        <v>#REF!</v>
      </c>
      <c r="R53" s="1" t="e">
        <f t="shared" si="16"/>
        <v>#REF!</v>
      </c>
      <c r="S53" s="1" t="e">
        <f>J53/#REF!*100</f>
        <v>#REF!</v>
      </c>
      <c r="T53" s="1"/>
      <c r="U53" s="1" t="e">
        <f>L53/#REF!*100</f>
        <v>#REF!</v>
      </c>
    </row>
    <row r="54" spans="1:21" s="19" customFormat="1" ht="19.5" customHeight="1">
      <c r="A54" s="18" t="s">
        <v>119</v>
      </c>
      <c r="B54" s="12" t="s">
        <v>118</v>
      </c>
      <c r="C54" s="12"/>
      <c r="D54" s="1"/>
      <c r="E54" s="1"/>
      <c r="F54" s="7">
        <f t="shared" si="17"/>
        <v>0</v>
      </c>
      <c r="G54" s="32"/>
      <c r="H54" s="1">
        <v>0</v>
      </c>
      <c r="I54" s="1">
        <f t="shared" si="19"/>
        <v>0</v>
      </c>
      <c r="J54" s="1"/>
      <c r="K54" s="1">
        <v>0</v>
      </c>
      <c r="L54" s="1">
        <f t="shared" si="18"/>
        <v>0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s="19" customFormat="1" ht="16.5" customHeight="1">
      <c r="A55" s="18" t="s">
        <v>79</v>
      </c>
      <c r="B55" s="12" t="s">
        <v>120</v>
      </c>
      <c r="C55" s="12"/>
      <c r="D55" s="1"/>
      <c r="E55" s="1">
        <v>0</v>
      </c>
      <c r="F55" s="7">
        <f t="shared" si="17"/>
        <v>0</v>
      </c>
      <c r="G55" s="32"/>
      <c r="H55" s="1"/>
      <c r="I55" s="1">
        <f t="shared" si="19"/>
        <v>0</v>
      </c>
      <c r="J55" s="1"/>
      <c r="K55" s="1"/>
      <c r="L55" s="1">
        <f t="shared" si="18"/>
        <v>0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s="19" customFormat="1" ht="16.5" customHeight="1">
      <c r="A56" s="25" t="s">
        <v>137</v>
      </c>
      <c r="B56" s="12" t="s">
        <v>136</v>
      </c>
      <c r="C56" s="12"/>
      <c r="D56" s="1"/>
      <c r="E56" s="1">
        <v>400</v>
      </c>
      <c r="F56" s="7"/>
      <c r="G56" s="32"/>
      <c r="H56" s="1">
        <v>600.3</v>
      </c>
      <c r="I56" s="1">
        <f aca="true" t="shared" si="22" ref="I56:I71">G56+H56</f>
        <v>600.3</v>
      </c>
      <c r="J56" s="1"/>
      <c r="K56" s="1">
        <v>13.2</v>
      </c>
      <c r="L56" s="1">
        <f>J56+K56</f>
        <v>13.2</v>
      </c>
      <c r="M56" s="1"/>
      <c r="N56" s="1"/>
      <c r="O56" s="1"/>
      <c r="P56" s="1"/>
      <c r="Q56" s="1">
        <f t="shared" si="14"/>
        <v>2.1989005497251375</v>
      </c>
      <c r="R56" s="1">
        <f t="shared" si="16"/>
        <v>2.1989005497251375</v>
      </c>
      <c r="S56" s="1"/>
      <c r="T56" s="1"/>
      <c r="U56" s="1"/>
    </row>
    <row r="57" spans="1:21" s="19" customFormat="1" ht="17.25" customHeight="1">
      <c r="A57" s="21" t="s">
        <v>105</v>
      </c>
      <c r="B57" s="12" t="s">
        <v>104</v>
      </c>
      <c r="C57" s="12"/>
      <c r="D57" s="7">
        <v>10</v>
      </c>
      <c r="E57" s="12"/>
      <c r="F57" s="7">
        <f aca="true" t="shared" si="23" ref="F57:F71">D57+E57</f>
        <v>10</v>
      </c>
      <c r="G57" s="7">
        <v>2.5</v>
      </c>
      <c r="H57" s="32"/>
      <c r="I57" s="1">
        <f t="shared" si="22"/>
        <v>2.5</v>
      </c>
      <c r="J57" s="32"/>
      <c r="K57" s="32"/>
      <c r="L57" s="32">
        <f aca="true" t="shared" si="24" ref="L57:L71">J57+K57</f>
        <v>0</v>
      </c>
      <c r="M57" s="1">
        <f t="shared" si="2"/>
        <v>0</v>
      </c>
      <c r="N57" s="1"/>
      <c r="O57" s="1">
        <f t="shared" si="3"/>
        <v>0</v>
      </c>
      <c r="P57" s="1">
        <f t="shared" si="15"/>
        <v>0</v>
      </c>
      <c r="Q57" s="1"/>
      <c r="R57" s="1">
        <f t="shared" si="16"/>
        <v>0</v>
      </c>
      <c r="S57" s="1" t="e">
        <f>J57/#REF!*100</f>
        <v>#REF!</v>
      </c>
      <c r="T57" s="1"/>
      <c r="U57" s="1" t="e">
        <f>L57/#REF!*100</f>
        <v>#REF!</v>
      </c>
    </row>
    <row r="58" spans="1:21" s="19" customFormat="1" ht="26.25" hidden="1">
      <c r="A58" s="21" t="s">
        <v>26</v>
      </c>
      <c r="B58" s="12" t="s">
        <v>67</v>
      </c>
      <c r="C58" s="12"/>
      <c r="D58" s="7"/>
      <c r="E58" s="12"/>
      <c r="F58" s="7">
        <f t="shared" si="23"/>
        <v>0</v>
      </c>
      <c r="G58" s="31"/>
      <c r="H58" s="32"/>
      <c r="I58" s="32">
        <f t="shared" si="22"/>
        <v>0</v>
      </c>
      <c r="J58" s="32"/>
      <c r="K58" s="32"/>
      <c r="L58" s="32">
        <f t="shared" si="24"/>
        <v>0</v>
      </c>
      <c r="M58" s="1" t="e">
        <f t="shared" si="2"/>
        <v>#DIV/0!</v>
      </c>
      <c r="N58" s="1" t="e">
        <f>K58/E58*100</f>
        <v>#DIV/0!</v>
      </c>
      <c r="O58" s="1" t="e">
        <f t="shared" si="3"/>
        <v>#DIV/0!</v>
      </c>
      <c r="P58" s="1" t="e">
        <f t="shared" si="15"/>
        <v>#DIV/0!</v>
      </c>
      <c r="Q58" s="1"/>
      <c r="R58" s="1" t="e">
        <f t="shared" si="16"/>
        <v>#DIV/0!</v>
      </c>
      <c r="S58" s="1" t="e">
        <f>J58/#REF!*100</f>
        <v>#REF!</v>
      </c>
      <c r="T58" s="1"/>
      <c r="U58" s="1" t="e">
        <f>L58/#REF!*100</f>
        <v>#REF!</v>
      </c>
    </row>
    <row r="59" spans="1:21" s="19" customFormat="1" ht="12.75" hidden="1">
      <c r="A59" s="21" t="s">
        <v>27</v>
      </c>
      <c r="B59" s="12" t="s">
        <v>68</v>
      </c>
      <c r="C59" s="12"/>
      <c r="D59" s="7" t="s">
        <v>43</v>
      </c>
      <c r="E59" s="12"/>
      <c r="F59" s="7">
        <f t="shared" si="23"/>
        <v>0</v>
      </c>
      <c r="G59" s="31"/>
      <c r="H59" s="32"/>
      <c r="I59" s="32">
        <f t="shared" si="22"/>
        <v>0</v>
      </c>
      <c r="J59" s="32"/>
      <c r="K59" s="32"/>
      <c r="L59" s="32">
        <f t="shared" si="24"/>
        <v>0</v>
      </c>
      <c r="M59" s="1" t="e">
        <f t="shared" si="2"/>
        <v>#DIV/0!</v>
      </c>
      <c r="N59" s="1" t="e">
        <f>K59/E59*100</f>
        <v>#DIV/0!</v>
      </c>
      <c r="O59" s="1" t="e">
        <f t="shared" si="3"/>
        <v>#DIV/0!</v>
      </c>
      <c r="P59" s="1" t="e">
        <f t="shared" si="15"/>
        <v>#DIV/0!</v>
      </c>
      <c r="Q59" s="1"/>
      <c r="R59" s="1" t="e">
        <f t="shared" si="16"/>
        <v>#DIV/0!</v>
      </c>
      <c r="S59" s="1" t="e">
        <f>J59/#REF!*100</f>
        <v>#REF!</v>
      </c>
      <c r="T59" s="1"/>
      <c r="U59" s="1" t="e">
        <f>L59/#REF!*100</f>
        <v>#REF!</v>
      </c>
    </row>
    <row r="60" spans="1:21" s="19" customFormat="1" ht="12.75" hidden="1">
      <c r="A60" s="21" t="s">
        <v>40</v>
      </c>
      <c r="B60" s="12" t="s">
        <v>69</v>
      </c>
      <c r="C60" s="12"/>
      <c r="D60" s="7"/>
      <c r="E60" s="12"/>
      <c r="F60" s="7">
        <f t="shared" si="23"/>
        <v>0</v>
      </c>
      <c r="G60" s="31"/>
      <c r="H60" s="32"/>
      <c r="I60" s="32">
        <f t="shared" si="22"/>
        <v>0</v>
      </c>
      <c r="J60" s="32"/>
      <c r="K60" s="32"/>
      <c r="L60" s="32">
        <f t="shared" si="24"/>
        <v>0</v>
      </c>
      <c r="M60" s="1" t="e">
        <f t="shared" si="2"/>
        <v>#DIV/0!</v>
      </c>
      <c r="N60" s="1" t="e">
        <f>K60/E60*100</f>
        <v>#DIV/0!</v>
      </c>
      <c r="O60" s="1" t="e">
        <f t="shared" si="3"/>
        <v>#DIV/0!</v>
      </c>
      <c r="P60" s="1" t="e">
        <f t="shared" si="15"/>
        <v>#DIV/0!</v>
      </c>
      <c r="Q60" s="1"/>
      <c r="R60" s="1" t="e">
        <f t="shared" si="16"/>
        <v>#DIV/0!</v>
      </c>
      <c r="S60" s="1" t="e">
        <f>J60/#REF!*100</f>
        <v>#REF!</v>
      </c>
      <c r="T60" s="1"/>
      <c r="U60" s="1" t="e">
        <f>L60/#REF!*100</f>
        <v>#REF!</v>
      </c>
    </row>
    <row r="61" spans="1:21" s="19" customFormat="1" ht="18.75" customHeight="1">
      <c r="A61" s="26" t="s">
        <v>47</v>
      </c>
      <c r="B61" s="12" t="s">
        <v>78</v>
      </c>
      <c r="C61" s="12"/>
      <c r="D61" s="7">
        <v>7498.5</v>
      </c>
      <c r="E61" s="12"/>
      <c r="F61" s="7">
        <f t="shared" si="23"/>
        <v>7498.5</v>
      </c>
      <c r="G61" s="7">
        <v>1874.7</v>
      </c>
      <c r="H61" s="32"/>
      <c r="I61" s="1">
        <f t="shared" si="22"/>
        <v>1874.7</v>
      </c>
      <c r="J61" s="1">
        <v>1874.1</v>
      </c>
      <c r="K61" s="1"/>
      <c r="L61" s="1">
        <f>J61+K61</f>
        <v>1874.1</v>
      </c>
      <c r="M61" s="1">
        <f t="shared" si="2"/>
        <v>24.992998599719943</v>
      </c>
      <c r="N61" s="1"/>
      <c r="O61" s="1">
        <f t="shared" si="3"/>
        <v>24.992998599719943</v>
      </c>
      <c r="P61" s="1">
        <f t="shared" si="15"/>
        <v>99.96799487918067</v>
      </c>
      <c r="Q61" s="1"/>
      <c r="R61" s="1">
        <f t="shared" si="16"/>
        <v>99.96799487918067</v>
      </c>
      <c r="S61" s="1"/>
      <c r="T61" s="1"/>
      <c r="U61" s="1"/>
    </row>
    <row r="62" spans="1:21" s="19" customFormat="1" ht="26.25">
      <c r="A62" s="25" t="s">
        <v>107</v>
      </c>
      <c r="B62" s="12" t="s">
        <v>106</v>
      </c>
      <c r="C62" s="12"/>
      <c r="D62" s="7">
        <v>2879.2</v>
      </c>
      <c r="E62" s="12"/>
      <c r="F62" s="7">
        <f t="shared" si="23"/>
        <v>2879.2</v>
      </c>
      <c r="G62" s="7">
        <v>720.1</v>
      </c>
      <c r="H62" s="1"/>
      <c r="I62" s="1">
        <f t="shared" si="22"/>
        <v>720.1</v>
      </c>
      <c r="J62" s="1">
        <v>720.14</v>
      </c>
      <c r="K62" s="1"/>
      <c r="L62" s="1">
        <f>J62+K62</f>
        <v>720.14</v>
      </c>
      <c r="M62" s="1">
        <f t="shared" si="2"/>
        <v>25.01180883578772</v>
      </c>
      <c r="N62" s="1"/>
      <c r="O62" s="1">
        <f t="shared" si="3"/>
        <v>25.01180883578772</v>
      </c>
      <c r="P62" s="1">
        <f t="shared" si="15"/>
        <v>100.00555478405776</v>
      </c>
      <c r="Q62" s="1"/>
      <c r="R62" s="1">
        <f t="shared" si="16"/>
        <v>100.00555478405776</v>
      </c>
      <c r="S62" s="1"/>
      <c r="T62" s="1"/>
      <c r="U62" s="1"/>
    </row>
    <row r="63" spans="1:21" s="19" customFormat="1" ht="57.75" customHeight="1">
      <c r="A63" s="11" t="s">
        <v>125</v>
      </c>
      <c r="B63" s="12" t="s">
        <v>124</v>
      </c>
      <c r="C63" s="12"/>
      <c r="D63" s="7">
        <v>0</v>
      </c>
      <c r="E63" s="12"/>
      <c r="F63" s="7"/>
      <c r="G63" s="7">
        <v>1000</v>
      </c>
      <c r="H63" s="1"/>
      <c r="I63" s="1">
        <f t="shared" si="22"/>
        <v>1000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19" customFormat="1" ht="18" customHeight="1">
      <c r="A64" s="21" t="s">
        <v>109</v>
      </c>
      <c r="B64" s="12" t="s">
        <v>108</v>
      </c>
      <c r="C64" s="12" t="s">
        <v>41</v>
      </c>
      <c r="D64" s="7"/>
      <c r="E64" s="12"/>
      <c r="F64" s="7">
        <f t="shared" si="23"/>
        <v>0</v>
      </c>
      <c r="G64" s="7">
        <v>596</v>
      </c>
      <c r="H64" s="1">
        <v>0</v>
      </c>
      <c r="I64" s="1">
        <f t="shared" si="22"/>
        <v>596</v>
      </c>
      <c r="J64" s="1">
        <v>596</v>
      </c>
      <c r="K64" s="1">
        <v>0</v>
      </c>
      <c r="L64" s="1">
        <f t="shared" si="24"/>
        <v>596</v>
      </c>
      <c r="M64" s="1" t="e">
        <f t="shared" si="2"/>
        <v>#DIV/0!</v>
      </c>
      <c r="N64" s="1" t="e">
        <f>K64/E64*100</f>
        <v>#DIV/0!</v>
      </c>
      <c r="O64" s="1" t="e">
        <f t="shared" si="3"/>
        <v>#DIV/0!</v>
      </c>
      <c r="P64" s="1">
        <f t="shared" si="15"/>
        <v>100</v>
      </c>
      <c r="Q64" s="1"/>
      <c r="R64" s="1">
        <f t="shared" si="16"/>
        <v>100</v>
      </c>
      <c r="S64" s="1" t="e">
        <f>J64/#REF!*100</f>
        <v>#REF!</v>
      </c>
      <c r="T64" s="1"/>
      <c r="U64" s="1" t="e">
        <f>L64/#REF!*100</f>
        <v>#REF!</v>
      </c>
    </row>
    <row r="65" spans="1:21" s="19" customFormat="1" ht="33.75" customHeight="1">
      <c r="A65" s="25" t="s">
        <v>111</v>
      </c>
      <c r="B65" s="12" t="s">
        <v>110</v>
      </c>
      <c r="C65" s="12"/>
      <c r="D65" s="7"/>
      <c r="E65" s="12"/>
      <c r="F65" s="7">
        <f t="shared" si="23"/>
        <v>0</v>
      </c>
      <c r="G65" s="7">
        <v>150</v>
      </c>
      <c r="H65" s="1"/>
      <c r="I65" s="1">
        <f t="shared" si="22"/>
        <v>150</v>
      </c>
      <c r="J65" s="1">
        <v>30</v>
      </c>
      <c r="K65" s="1"/>
      <c r="L65" s="1">
        <f t="shared" si="24"/>
        <v>30</v>
      </c>
      <c r="M65" s="1"/>
      <c r="N65" s="1"/>
      <c r="O65" s="1"/>
      <c r="P65" s="1">
        <f t="shared" si="15"/>
        <v>20</v>
      </c>
      <c r="Q65" s="1"/>
      <c r="R65" s="1">
        <f t="shared" si="16"/>
        <v>20</v>
      </c>
      <c r="S65" s="1"/>
      <c r="T65" s="1"/>
      <c r="U65" s="1"/>
    </row>
    <row r="66" spans="1:21" ht="25.5" customHeight="1" hidden="1">
      <c r="A66" s="14" t="s">
        <v>46</v>
      </c>
      <c r="B66" s="12" t="s">
        <v>70</v>
      </c>
      <c r="C66" s="15"/>
      <c r="D66" s="16"/>
      <c r="E66" s="15"/>
      <c r="F66" s="16">
        <f t="shared" si="23"/>
        <v>0</v>
      </c>
      <c r="G66" s="36"/>
      <c r="H66" s="2"/>
      <c r="I66" s="2">
        <f t="shared" si="22"/>
        <v>0</v>
      </c>
      <c r="J66" s="2"/>
      <c r="K66" s="1"/>
      <c r="L66" s="2">
        <f t="shared" si="24"/>
        <v>0</v>
      </c>
      <c r="M66" s="1"/>
      <c r="N66" s="1" t="e">
        <f aca="true" t="shared" si="25" ref="N66:N71">K66/E66*100</f>
        <v>#DIV/0!</v>
      </c>
      <c r="O66" s="1" t="e">
        <f t="shared" si="3"/>
        <v>#DIV/0!</v>
      </c>
      <c r="P66" s="2"/>
      <c r="Q66" s="2" t="e">
        <f aca="true" t="shared" si="26" ref="Q66:Q71">K66/H66*100</f>
        <v>#DIV/0!</v>
      </c>
      <c r="R66" s="2" t="e">
        <f t="shared" si="16"/>
        <v>#DIV/0!</v>
      </c>
      <c r="S66" s="2"/>
      <c r="T66" s="1" t="e">
        <f>K66/#REF!*100</f>
        <v>#REF!</v>
      </c>
      <c r="U66" s="2"/>
    </row>
    <row r="67" spans="1:21" ht="19.5" customHeight="1" hidden="1">
      <c r="A67" s="14" t="s">
        <v>28</v>
      </c>
      <c r="B67" s="12" t="s">
        <v>76</v>
      </c>
      <c r="C67" s="15"/>
      <c r="D67" s="16"/>
      <c r="E67" s="15"/>
      <c r="F67" s="16">
        <f t="shared" si="23"/>
        <v>0</v>
      </c>
      <c r="G67" s="36"/>
      <c r="H67" s="2"/>
      <c r="I67" s="2">
        <f t="shared" si="22"/>
        <v>0</v>
      </c>
      <c r="J67" s="2"/>
      <c r="K67" s="22"/>
      <c r="L67" s="2">
        <f>J67+K67</f>
        <v>0</v>
      </c>
      <c r="M67" s="1" t="e">
        <f>J67/D67*100</f>
        <v>#DIV/0!</v>
      </c>
      <c r="N67" s="1" t="e">
        <f t="shared" si="25"/>
        <v>#DIV/0!</v>
      </c>
      <c r="O67" s="1" t="e">
        <f t="shared" si="3"/>
        <v>#DIV/0!</v>
      </c>
      <c r="P67" s="2" t="e">
        <f>J67/G67*100</f>
        <v>#DIV/0!</v>
      </c>
      <c r="Q67" s="2" t="e">
        <f t="shared" si="26"/>
        <v>#DIV/0!</v>
      </c>
      <c r="R67" s="2" t="e">
        <f t="shared" si="16"/>
        <v>#DIV/0!</v>
      </c>
      <c r="S67" s="2"/>
      <c r="T67" s="1"/>
      <c r="U67" s="2"/>
    </row>
    <row r="68" spans="1:21" ht="16.5" customHeight="1" hidden="1">
      <c r="A68" s="14" t="s">
        <v>39</v>
      </c>
      <c r="B68" s="12" t="s">
        <v>77</v>
      </c>
      <c r="C68" s="15"/>
      <c r="D68" s="16"/>
      <c r="E68" s="15"/>
      <c r="F68" s="16">
        <f t="shared" si="23"/>
        <v>0</v>
      </c>
      <c r="G68" s="36"/>
      <c r="H68" s="2"/>
      <c r="I68" s="2">
        <f t="shared" si="22"/>
        <v>0</v>
      </c>
      <c r="J68" s="2"/>
      <c r="K68" s="2"/>
      <c r="L68" s="2">
        <f t="shared" si="24"/>
        <v>0</v>
      </c>
      <c r="M68" s="1"/>
      <c r="N68" s="1" t="e">
        <f t="shared" si="25"/>
        <v>#DIV/0!</v>
      </c>
      <c r="O68" s="1" t="e">
        <f t="shared" si="3"/>
        <v>#DIV/0!</v>
      </c>
      <c r="P68" s="2" t="e">
        <f>J68/G68*100</f>
        <v>#DIV/0!</v>
      </c>
      <c r="Q68" s="2" t="e">
        <f t="shared" si="26"/>
        <v>#DIV/0!</v>
      </c>
      <c r="R68" s="2" t="e">
        <f t="shared" si="16"/>
        <v>#DIV/0!</v>
      </c>
      <c r="S68" s="2" t="e">
        <f>J68/#REF!*100</f>
        <v>#REF!</v>
      </c>
      <c r="T68" s="1" t="e">
        <f>K68/#REF!*100</f>
        <v>#REF!</v>
      </c>
      <c r="U68" s="2" t="e">
        <f>L68/#REF!*100</f>
        <v>#REF!</v>
      </c>
    </row>
    <row r="69" spans="1:21" ht="18.75" customHeight="1" hidden="1">
      <c r="A69" s="14" t="s">
        <v>79</v>
      </c>
      <c r="B69" s="12" t="s">
        <v>78</v>
      </c>
      <c r="C69" s="15"/>
      <c r="D69" s="16"/>
      <c r="E69" s="15"/>
      <c r="F69" s="16">
        <f t="shared" si="23"/>
        <v>0</v>
      </c>
      <c r="G69" s="36"/>
      <c r="H69" s="2"/>
      <c r="I69" s="2">
        <f t="shared" si="22"/>
        <v>0</v>
      </c>
      <c r="J69" s="2"/>
      <c r="K69" s="22"/>
      <c r="L69" s="2">
        <f t="shared" si="24"/>
        <v>0</v>
      </c>
      <c r="M69" s="1"/>
      <c r="N69" s="1" t="e">
        <f t="shared" si="25"/>
        <v>#DIV/0!</v>
      </c>
      <c r="O69" s="1" t="e">
        <f t="shared" si="3"/>
        <v>#DIV/0!</v>
      </c>
      <c r="P69" s="2"/>
      <c r="Q69" s="2" t="e">
        <f t="shared" si="26"/>
        <v>#DIV/0!</v>
      </c>
      <c r="R69" s="2" t="e">
        <f t="shared" si="16"/>
        <v>#DIV/0!</v>
      </c>
      <c r="S69" s="2" t="e">
        <f>J69/#REF!*100</f>
        <v>#REF!</v>
      </c>
      <c r="T69" s="1"/>
      <c r="U69" s="2" t="e">
        <f>L69/#REF!*100</f>
        <v>#REF!</v>
      </c>
    </row>
    <row r="70" spans="1:21" ht="12.75" customHeight="1" hidden="1">
      <c r="A70" s="14" t="s">
        <v>32</v>
      </c>
      <c r="B70" s="14"/>
      <c r="C70" s="15"/>
      <c r="D70" s="16"/>
      <c r="E70" s="15"/>
      <c r="F70" s="16">
        <f t="shared" si="23"/>
        <v>0</v>
      </c>
      <c r="G70" s="34"/>
      <c r="H70" s="2"/>
      <c r="I70" s="2">
        <f t="shared" si="22"/>
        <v>0</v>
      </c>
      <c r="J70" s="1"/>
      <c r="K70" s="22"/>
      <c r="L70" s="2">
        <f t="shared" si="24"/>
        <v>0</v>
      </c>
      <c r="M70" s="1"/>
      <c r="N70" s="1" t="e">
        <f t="shared" si="25"/>
        <v>#DIV/0!</v>
      </c>
      <c r="O70" s="1" t="e">
        <f t="shared" si="3"/>
        <v>#DIV/0!</v>
      </c>
      <c r="P70" s="1"/>
      <c r="Q70" s="2" t="e">
        <f t="shared" si="26"/>
        <v>#DIV/0!</v>
      </c>
      <c r="R70" s="2" t="e">
        <f t="shared" si="16"/>
        <v>#DIV/0!</v>
      </c>
      <c r="S70" s="2" t="e">
        <f>J70/#REF!*100</f>
        <v>#REF!</v>
      </c>
      <c r="T70" s="2" t="e">
        <f>K70/#REF!*100</f>
        <v>#REF!</v>
      </c>
      <c r="U70" s="2" t="e">
        <f>L70/#REF!*100</f>
        <v>#REF!</v>
      </c>
    </row>
    <row r="71" spans="1:22" ht="18" customHeight="1">
      <c r="A71" s="17" t="s">
        <v>7</v>
      </c>
      <c r="B71" s="17"/>
      <c r="C71" s="12" t="s">
        <v>13</v>
      </c>
      <c r="D71" s="1">
        <f>D5+D7+D8+D11+D13+D16+D14+D15+D19+D17+D18+D20+D21+D26+D29+D33+D40+D43+D57+D61+D62+D64+D65</f>
        <v>50019.78999999999</v>
      </c>
      <c r="E71" s="1">
        <f>E5+E8+E19+E21+E29+E37+E56+E35+E40+E55+E36</f>
        <v>10972</v>
      </c>
      <c r="F71" s="7">
        <f t="shared" si="23"/>
        <v>60991.78999999999</v>
      </c>
      <c r="G71" s="1">
        <f>G5+G8+G13+G16+G17+G18+G20+G21+G26+G29+G33+G40+G43+G57+G61+G62+G64+G65+G15+G63+G7+G12+G14+G19</f>
        <v>17217.500000000004</v>
      </c>
      <c r="H71" s="1">
        <f>H5+H8+H28+H29+H35+H36+H40+H54+H55+H64+H21+H37+H56+H38+H33+H12+H11+H7+H39+H20+H14</f>
        <v>4930.62</v>
      </c>
      <c r="I71" s="1">
        <f t="shared" si="22"/>
        <v>22148.120000000003</v>
      </c>
      <c r="J71" s="1">
        <f>J5+J8+J13+J16+J17+J18+J20+J21+J26+J29+J33+J40+J43+J57+J61+J62+J64+J65+J15+J63+J7+J12+J19+J14</f>
        <v>14325.119999999995</v>
      </c>
      <c r="K71" s="1">
        <f>K5+K8+K28+K29+K35+K36+K40+K54+K55+K64+K21+K37+K56+K38+K33+K12+K11+K7+K19+K39</f>
        <v>1233.46</v>
      </c>
      <c r="L71" s="1">
        <f t="shared" si="24"/>
        <v>15558.579999999994</v>
      </c>
      <c r="M71" s="1">
        <f>J71/D71*100</f>
        <v>28.63890472151122</v>
      </c>
      <c r="N71" s="1">
        <f t="shared" si="25"/>
        <v>11.241888443310245</v>
      </c>
      <c r="O71" s="1">
        <f>L71/F71*100</f>
        <v>25.509302153617718</v>
      </c>
      <c r="P71" s="1">
        <f>J71/G71*100</f>
        <v>83.20092928706254</v>
      </c>
      <c r="Q71" s="1">
        <f t="shared" si="26"/>
        <v>25.01632654716851</v>
      </c>
      <c r="R71" s="1">
        <f>L71/I71*100</f>
        <v>70.24785850898402</v>
      </c>
      <c r="S71" s="1" t="e">
        <f>J71/#REF!*100</f>
        <v>#REF!</v>
      </c>
      <c r="T71" s="1" t="e">
        <f>K71/#REF!*100</f>
        <v>#REF!</v>
      </c>
      <c r="U71" s="1" t="e">
        <f>L71/#REF!*100</f>
        <v>#REF!</v>
      </c>
      <c r="V71" s="19"/>
    </row>
    <row r="72" spans="12:15" ht="12.75">
      <c r="L72" s="6"/>
      <c r="M72" s="6"/>
      <c r="N72" s="6"/>
      <c r="O72" s="6"/>
    </row>
    <row r="73" spans="4:15" ht="12.75">
      <c r="D73" s="5">
        <v>50019.79</v>
      </c>
      <c r="E73" s="5">
        <v>10972</v>
      </c>
      <c r="F73" s="5">
        <v>60991.79</v>
      </c>
      <c r="I73" s="6"/>
      <c r="J73" s="6"/>
      <c r="K73" s="6"/>
      <c r="L73" s="6"/>
      <c r="M73" s="6"/>
      <c r="N73" s="6"/>
      <c r="O73" s="6"/>
    </row>
    <row r="74" spans="1:18" ht="15">
      <c r="A74" s="23"/>
      <c r="B74" s="23"/>
      <c r="C74" s="23"/>
      <c r="D74" s="23"/>
      <c r="E74" s="23"/>
      <c r="F74" s="23"/>
      <c r="G74" s="6"/>
      <c r="H74" s="6"/>
      <c r="I74" s="6"/>
      <c r="Q74" s="46"/>
      <c r="R74" s="46"/>
    </row>
    <row r="76" spans="8:15" ht="12.75">
      <c r="H76" s="6"/>
      <c r="I76" s="6"/>
      <c r="J76" s="6"/>
      <c r="K76" s="24"/>
      <c r="L76" s="24"/>
      <c r="M76" s="24"/>
      <c r="N76" s="24"/>
      <c r="O76" s="24"/>
    </row>
    <row r="77" spans="8:15" ht="12.75">
      <c r="H77" s="6"/>
      <c r="I77" s="6"/>
      <c r="J77" s="6"/>
      <c r="K77" s="24"/>
      <c r="L77" s="24"/>
      <c r="M77" s="24"/>
      <c r="N77" s="24"/>
      <c r="O77" s="24"/>
    </row>
    <row r="78" spans="12:15" ht="12.75">
      <c r="L78" s="24"/>
      <c r="M78" s="24"/>
      <c r="N78" s="24"/>
      <c r="O78" s="24"/>
    </row>
  </sheetData>
  <sheetProtection/>
  <mergeCells count="11">
    <mergeCell ref="B1:B3"/>
    <mergeCell ref="D1:L1"/>
    <mergeCell ref="Q74:R74"/>
    <mergeCell ref="S1:U2"/>
    <mergeCell ref="G2:I2"/>
    <mergeCell ref="J2:L2"/>
    <mergeCell ref="A1:A3"/>
    <mergeCell ref="C1:C3"/>
    <mergeCell ref="P1:R2"/>
    <mergeCell ref="D2:F2"/>
    <mergeCell ref="M1:O2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2019-04-25T08:08:40Z</cp:lastPrinted>
  <dcterms:created xsi:type="dcterms:W3CDTF">2001-01-27T07:49:27Z</dcterms:created>
  <dcterms:modified xsi:type="dcterms:W3CDTF">2019-04-25T08:21:38Z</dcterms:modified>
  <cp:category/>
  <cp:version/>
  <cp:contentType/>
  <cp:contentStatus/>
</cp:coreProperties>
</file>