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55" activeTab="0"/>
  </bookViews>
  <sheets>
    <sheet name="доходи" sheetId="1" r:id="rId1"/>
  </sheets>
  <externalReferences>
    <externalReference r:id="rId4"/>
  </externalReference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<sst xmlns="http://schemas.openxmlformats.org/spreadsheetml/2006/main" count="102" uniqueCount="90">
  <si>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</si>
  <si>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</si>
  <si>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</si>
  <si>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</si>
  <si>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</si>
  <si>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</si>
  <si>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</si>
  <si>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</si>
  <si>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</si>
  <si>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</si>
  <si>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</si>
  <si>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</si>
  <si>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</si>
  <si>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</si>
  <si>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</si>
  <si>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</si>
  <si>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</si>
  <si>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</si>
  <si>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</si>
  <si>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</si>
  <si>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</si>
  <si>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</si>
  <si>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</si>
  <si>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</si>
  <si>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</si>
  <si>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</si>
  <si>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</si>
  <si>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</si>
  <si>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</si>
  <si>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</si>
  <si>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</si>
  <si>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</si>
  <si>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</si>
  <si>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</si>
  <si>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</si>
  <si>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</si>
  <si>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</si>
  <si>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</si>
  <si>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</si>
  <si>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</si>
  <si>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</si>
  <si>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</si>
  <si>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</si>
  <si>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</si>
  <si>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</si>
  <si>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</si>
  <si>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</si>
  <si>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</si>
  <si>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</si>
  <si>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</si>
  <si>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</si>
  <si>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</si>
  <si>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</si>
  <si>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</si>
  <si>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</si>
  <si>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</si>
  <si>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</si>
  <si>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</si>
  <si>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</si>
  <si>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</si>
  <si>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</si>
  <si>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</si>
  <si>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</si>
  <si>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</si>
  <si>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</si>
  <si>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</si>
  <si>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</si>
  <si>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</si>
  <si>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</si>
  <si>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</si>
  <si>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</si>
  <si>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</si>
  <si>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</si>
  <si>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</si>
  <si>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</si>
  <si>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</si>
  <si>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% виконання до затвердженого плану на 2019 рік</t>
  </si>
  <si>
    <t>Затверджено на 2019 рік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</si>
  <si>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</si>
  <si>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</si>
  <si>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</si>
  <si>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</si>
  <si>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 
</t>
  </si>
  <si>
    <t>Цільові фонди</t>
  </si>
  <si>
    <t>за січень - грудень 2019 року</t>
  </si>
  <si>
    <t>Затверджено з урахуванням внесених змін на січень - грудень 2019 року</t>
  </si>
  <si>
    <t>Виконано за січень - грудень 2019 року</t>
  </si>
  <si>
    <t>% виконання до уточненого плану на січень - грудень 2019 року</t>
  </si>
  <si>
    <t xml:space="preserve">Рішенням </t>
  </si>
  <si>
    <t>від 21 лютого 2020 № 1157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</si>
</sst>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0.0"/>
    <numFmt numFmtId="195" formatCode="#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23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4" fillId="0" borderId="10" xfId="0" applyNumberFormat="1" applyFont="1" applyFill="1" applyBorder="1" applyAlignment="1">
      <alignment horizontal="right" vertical="center" wrapText="1"/>
    </xf>
    <xf numFmtId="0" fontId="33" fillId="0" borderId="10" xfId="50" applyFont="1" applyBorder="1">
      <alignment/>
      <protection/>
    </xf>
    <xf numFmtId="0" fontId="34" fillId="0" borderId="10" xfId="50" applyFont="1" applyBorder="1" applyAlignment="1">
      <alignment vertical="center" wrapText="1"/>
      <protection/>
    </xf>
    <xf numFmtId="1" fontId="34" fillId="0" borderId="10" xfId="50" applyNumberFormat="1" applyFont="1" applyBorder="1" applyAlignment="1">
      <alignment vertical="center" wrapText="1"/>
      <protection/>
    </xf>
    <xf numFmtId="1" fontId="34" fillId="0" borderId="10" xfId="50" applyNumberFormat="1" applyFont="1" applyBorder="1">
      <alignment/>
      <protection/>
    </xf>
    <xf numFmtId="1" fontId="34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35" fillId="0" borderId="10" xfId="55" applyFont="1" applyBorder="1">
      <alignment/>
      <protection/>
    </xf>
    <xf numFmtId="1" fontId="33" fillId="0" borderId="10" xfId="50" applyNumberFormat="1" applyFont="1" applyBorder="1" applyAlignment="1">
      <alignment horizontal="center"/>
      <protection/>
    </xf>
    <xf numFmtId="188" fontId="33" fillId="0" borderId="10" xfId="50" applyNumberFormat="1" applyFont="1" applyBorder="1" applyAlignment="1">
      <alignment horizontal="right"/>
      <protection/>
    </xf>
    <xf numFmtId="0" fontId="33" fillId="0" borderId="10" xfId="55" applyFont="1" applyBorder="1">
      <alignment/>
      <protection/>
    </xf>
    <xf numFmtId="0" fontId="34" fillId="0" borderId="10" xfId="55" applyFont="1" applyBorder="1">
      <alignment/>
      <protection/>
    </xf>
    <xf numFmtId="0" fontId="34" fillId="0" borderId="10" xfId="55" applyFont="1" applyBorder="1" applyAlignment="1">
      <alignment wrapText="1"/>
      <protection/>
    </xf>
    <xf numFmtId="0" fontId="33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23" fillId="0" borderId="10" xfId="55" applyBorder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8" fontId="36" fillId="0" borderId="10" xfId="0" applyNumberFormat="1" applyFont="1" applyFill="1" applyBorder="1" applyAlignment="1">
      <alignment horizontal="right" vertical="center" wrapText="1"/>
    </xf>
    <xf numFmtId="0" fontId="34" fillId="0" borderId="10" xfId="0" applyFont="1" applyBorder="1" applyAlignment="1">
      <alignment wrapText="1"/>
    </xf>
    <xf numFmtId="188" fontId="10" fillId="0" borderId="10" xfId="50" applyNumberFormat="1" applyFont="1" applyBorder="1" applyAlignment="1">
      <alignment horizontal="right"/>
      <protection/>
    </xf>
    <xf numFmtId="0" fontId="37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23" fillId="0" borderId="10" xfId="55" applyFont="1" applyBorder="1">
      <alignment/>
      <protection/>
    </xf>
    <xf numFmtId="194" fontId="23" fillId="0" borderId="10" xfId="55" applyNumberFormat="1" applyBorder="1">
      <alignment/>
      <protection/>
    </xf>
    <xf numFmtId="194" fontId="34" fillId="0" borderId="10" xfId="55" applyNumberFormat="1" applyFont="1" applyBorder="1" applyAlignment="1">
      <alignment vertical="center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194" fontId="34" fillId="0" borderId="10" xfId="55" applyNumberFormat="1" applyFont="1" applyBorder="1">
      <alignment/>
      <protection/>
    </xf>
    <xf numFmtId="194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C1">
      <selection activeCell="A6" sqref="A6:Q6"/>
    </sheetView>
  </sheetViews>
  <sheetFormatPr defaultColWidth="9.00390625" defaultRowHeight="12.75"/>
  <cols>
    <col min="1" max="1" width="71.25390625" style="1" customWidth="1"/>
    <col min="2" max="2" width="10.625" style="2" customWidth="1"/>
    <col min="3" max="3" width="9.625" style="1" customWidth="1"/>
    <col min="4" max="4" width="8.875" style="1" customWidth="1"/>
    <col min="5" max="5" width="9.625" style="1" customWidth="1"/>
    <col min="6" max="6" width="9.75390625" style="1" customWidth="1"/>
    <col min="7" max="7" width="8.375" style="1" customWidth="1"/>
    <col min="8" max="8" width="9.625" style="1" customWidth="1"/>
    <col min="9" max="9" width="9.25390625" style="1" customWidth="1"/>
    <col min="10" max="12" width="9.00390625" style="1" customWidth="1"/>
    <col min="13" max="13" width="8.75390625" style="1" customWidth="1"/>
    <col min="14" max="14" width="7.375" style="1" customWidth="1"/>
    <col min="15" max="15" width="9.125" style="1" customWidth="1"/>
    <col min="16" max="16" width="8.625" style="1" customWidth="1"/>
    <col min="17" max="17" width="7.75390625" style="1" customWidth="1"/>
    <col min="18" max="16384" width="9.125" style="1" customWidth="1"/>
  </cols>
  <sheetData>
    <row r="1" spans="7:12" ht="12.75">
      <c r="G1" s="1" t="s">
        <v>5</v>
      </c>
      <c r="L1" s="1" t="s">
        <v>33</v>
      </c>
    </row>
    <row r="2" spans="2:14" s="36" customFormat="1" ht="15" customHeight="1">
      <c r="B2" s="5"/>
      <c r="L2" s="76" t="s">
        <v>88</v>
      </c>
      <c r="M2" s="76"/>
      <c r="N2" s="76"/>
    </row>
    <row r="3" ht="12.75">
      <c r="L3" s="1" t="s">
        <v>46</v>
      </c>
    </row>
    <row r="4" ht="12.75">
      <c r="L4" s="1" t="s">
        <v>89</v>
      </c>
    </row>
    <row r="5" ht="12.75" hidden="1"/>
    <row r="6" spans="1:17" ht="15.7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5.75">
      <c r="A7" s="77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5.75">
      <c r="A8" s="77" t="s">
        <v>84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ht="12.75">
      <c r="M9" s="1" t="s">
        <v>7</v>
      </c>
    </row>
    <row r="10" ht="12.75" hidden="1"/>
    <row r="11" spans="1:17" s="5" customFormat="1" ht="12.75">
      <c r="A11" s="75" t="s">
        <v>0</v>
      </c>
      <c r="B11" s="75" t="s">
        <v>8</v>
      </c>
      <c r="C11" s="78" t="s">
        <v>48</v>
      </c>
      <c r="D11" s="78"/>
      <c r="E11" s="78"/>
      <c r="F11" s="78"/>
      <c r="G11" s="78"/>
      <c r="H11" s="78"/>
      <c r="I11" s="78"/>
      <c r="J11" s="78"/>
      <c r="K11" s="78"/>
      <c r="L11" s="75" t="s">
        <v>76</v>
      </c>
      <c r="M11" s="75"/>
      <c r="N11" s="75"/>
      <c r="O11" s="75" t="s">
        <v>87</v>
      </c>
      <c r="P11" s="75"/>
      <c r="Q11" s="75"/>
    </row>
    <row r="12" spans="1:17" s="5" customFormat="1" ht="40.5" customHeight="1">
      <c r="A12" s="75"/>
      <c r="B12" s="75"/>
      <c r="C12" s="75" t="s">
        <v>77</v>
      </c>
      <c r="D12" s="75"/>
      <c r="E12" s="75"/>
      <c r="F12" s="75" t="s">
        <v>85</v>
      </c>
      <c r="G12" s="75"/>
      <c r="H12" s="75"/>
      <c r="I12" s="75" t="s">
        <v>86</v>
      </c>
      <c r="J12" s="75"/>
      <c r="K12" s="75"/>
      <c r="L12" s="75"/>
      <c r="M12" s="75"/>
      <c r="N12" s="75"/>
      <c r="O12" s="75"/>
      <c r="P12" s="75"/>
      <c r="Q12" s="75"/>
    </row>
    <row r="13" spans="1:17" s="5" customFormat="1" ht="29.25" customHeight="1">
      <c r="A13" s="75"/>
      <c r="B13" s="75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C16+C19+C21+C25</f>
        <v>47064.490000000005</v>
      </c>
      <c r="D15" s="24">
        <f>D29</f>
        <v>400</v>
      </c>
      <c r="E15" s="24">
        <f>C15+D15</f>
        <v>47464.490000000005</v>
      </c>
      <c r="F15" s="24">
        <f>F16+F19+F21+F25</f>
        <v>50008.4</v>
      </c>
      <c r="G15" s="24">
        <f>G29</f>
        <v>400</v>
      </c>
      <c r="H15" s="24">
        <f>F15+G15</f>
        <v>50408.4</v>
      </c>
      <c r="I15" s="24">
        <f>I16+I19+I21+I25</f>
        <v>48571.3</v>
      </c>
      <c r="J15" s="24">
        <f>J29</f>
        <v>520.1</v>
      </c>
      <c r="K15" s="24">
        <f>I15+J15</f>
        <v>49091.4</v>
      </c>
      <c r="L15" s="24">
        <f>I15/C15*100</f>
        <v>103.2015857390572</v>
      </c>
      <c r="M15" s="24">
        <f>J15/D15*100</f>
        <v>130.025</v>
      </c>
      <c r="N15" s="24">
        <f>K15/E15*100</f>
        <v>103.4276361128077</v>
      </c>
      <c r="O15" s="24">
        <f>I15/F15*100</f>
        <v>97.12628278449222</v>
      </c>
      <c r="P15" s="24">
        <f>J15/G15*100</f>
        <v>130.025</v>
      </c>
      <c r="Q15" s="24">
        <f>K15/H15*100</f>
        <v>97.3873402052039</v>
      </c>
    </row>
    <row r="16" spans="1:17" s="19" customFormat="1" ht="27">
      <c r="A16" s="17" t="s">
        <v>12</v>
      </c>
      <c r="B16" s="18">
        <v>11000000</v>
      </c>
      <c r="C16" s="20">
        <f>C17+C18</f>
        <v>32497.44</v>
      </c>
      <c r="D16" s="20"/>
      <c r="E16" s="20">
        <f aca="true" t="shared" si="0" ref="E16:K16">E17+E18</f>
        <v>32497.44</v>
      </c>
      <c r="F16" s="20">
        <f t="shared" si="0"/>
        <v>34068.5</v>
      </c>
      <c r="G16" s="20"/>
      <c r="H16" s="20">
        <f t="shared" si="0"/>
        <v>34068.5</v>
      </c>
      <c r="I16" s="20">
        <f>I17+I18</f>
        <v>33173.3</v>
      </c>
      <c r="J16" s="20"/>
      <c r="K16" s="20">
        <f t="shared" si="0"/>
        <v>33173.3</v>
      </c>
      <c r="L16" s="24">
        <f aca="true" t="shared" si="1" ref="L16:L83">I16/C16*100</f>
        <v>102.07973304974178</v>
      </c>
      <c r="M16" s="24"/>
      <c r="N16" s="24">
        <f aca="true" t="shared" si="2" ref="N16:N83">K16/E16*100</f>
        <v>102.07973304974178</v>
      </c>
      <c r="O16" s="24">
        <f aca="true" t="shared" si="3" ref="O16:O83">I16/F16*100</f>
        <v>97.37235275988083</v>
      </c>
      <c r="P16" s="24"/>
      <c r="Q16" s="24">
        <f aca="true" t="shared" si="4" ref="Q16:Q83">K16/H16*100</f>
        <v>97.37235275988083</v>
      </c>
    </row>
    <row r="17" spans="1:17" s="5" customFormat="1" ht="12.75">
      <c r="A17" s="15" t="s">
        <v>38</v>
      </c>
      <c r="B17" s="10">
        <v>11010000</v>
      </c>
      <c r="C17" s="25">
        <v>32497.44</v>
      </c>
      <c r="D17" s="25"/>
      <c r="E17" s="25">
        <f>C17+D17</f>
        <v>32497.44</v>
      </c>
      <c r="F17" s="73">
        <v>34068.5</v>
      </c>
      <c r="G17" s="25"/>
      <c r="H17" s="25">
        <f>F17+G17</f>
        <v>34068.5</v>
      </c>
      <c r="I17" s="25">
        <v>33173.3</v>
      </c>
      <c r="J17" s="25"/>
      <c r="K17" s="25">
        <f>I17+J17</f>
        <v>33173.3</v>
      </c>
      <c r="L17" s="25">
        <f t="shared" si="1"/>
        <v>102.07973304974178</v>
      </c>
      <c r="M17" s="25"/>
      <c r="N17" s="25">
        <f t="shared" si="2"/>
        <v>102.07973304974178</v>
      </c>
      <c r="O17" s="25">
        <f t="shared" si="3"/>
        <v>97.37235275988083</v>
      </c>
      <c r="P17" s="25"/>
      <c r="Q17" s="25">
        <f t="shared" si="4"/>
        <v>97.37235275988083</v>
      </c>
    </row>
    <row r="18" spans="1:17" s="5" customFormat="1" ht="12.75">
      <c r="A18" s="47" t="s">
        <v>42</v>
      </c>
      <c r="B18" s="48">
        <v>11020000</v>
      </c>
      <c r="C18" s="25"/>
      <c r="D18" s="25"/>
      <c r="E18" s="25">
        <f>C18+D18</f>
        <v>0</v>
      </c>
      <c r="F18" s="25">
        <v>0</v>
      </c>
      <c r="G18" s="25"/>
      <c r="H18" s="25">
        <f>F18+G18</f>
        <v>0</v>
      </c>
      <c r="I18" s="25">
        <v>0</v>
      </c>
      <c r="J18" s="25"/>
      <c r="K18" s="25">
        <f>I18+J18</f>
        <v>0</v>
      </c>
      <c r="L18" s="25"/>
      <c r="M18" s="25"/>
      <c r="N18" s="25"/>
      <c r="O18" s="25"/>
      <c r="P18" s="25"/>
      <c r="Q18" s="25"/>
    </row>
    <row r="19" spans="1:17" s="19" customFormat="1" ht="13.5">
      <c r="A19" s="54" t="s">
        <v>49</v>
      </c>
      <c r="B19" s="52">
        <v>13000000</v>
      </c>
      <c r="C19" s="20">
        <f>C20</f>
        <v>1528.5</v>
      </c>
      <c r="D19" s="20"/>
      <c r="E19" s="20">
        <f aca="true" t="shared" si="5" ref="E19:E30">C19+D19</f>
        <v>1528.5</v>
      </c>
      <c r="F19" s="20">
        <f>F20</f>
        <v>1528.5</v>
      </c>
      <c r="G19" s="20"/>
      <c r="H19" s="20">
        <f aca="true" t="shared" si="6" ref="H19:H30">F19+G19</f>
        <v>1528.5</v>
      </c>
      <c r="I19" s="20">
        <f>I20</f>
        <v>1581.5</v>
      </c>
      <c r="J19" s="20"/>
      <c r="K19" s="20">
        <f aca="true" t="shared" si="7" ref="K19:K30">I19+J19</f>
        <v>1581.5</v>
      </c>
      <c r="L19" s="20">
        <f t="shared" si="1"/>
        <v>103.46745175008178</v>
      </c>
      <c r="M19" s="20"/>
      <c r="N19" s="20">
        <f t="shared" si="2"/>
        <v>103.46745175008178</v>
      </c>
      <c r="O19" s="20">
        <f t="shared" si="3"/>
        <v>103.46745175008178</v>
      </c>
      <c r="P19" s="20"/>
      <c r="Q19" s="20">
        <f t="shared" si="4"/>
        <v>103.46745175008178</v>
      </c>
    </row>
    <row r="20" spans="1:17" s="5" customFormat="1" ht="12.75">
      <c r="A20" s="55" t="s">
        <v>50</v>
      </c>
      <c r="B20" s="48">
        <v>13030000</v>
      </c>
      <c r="C20" s="25">
        <v>1528.5</v>
      </c>
      <c r="D20" s="25"/>
      <c r="E20" s="25">
        <f t="shared" si="5"/>
        <v>1528.5</v>
      </c>
      <c r="F20" s="73">
        <v>1528.5</v>
      </c>
      <c r="G20" s="25"/>
      <c r="H20" s="25">
        <f t="shared" si="6"/>
        <v>1528.5</v>
      </c>
      <c r="I20" s="25">
        <v>1581.5</v>
      </c>
      <c r="J20" s="25"/>
      <c r="K20" s="25">
        <f t="shared" si="7"/>
        <v>1581.5</v>
      </c>
      <c r="L20" s="25">
        <f t="shared" si="1"/>
        <v>103.46745175008178</v>
      </c>
      <c r="M20" s="25"/>
      <c r="N20" s="25">
        <f t="shared" si="2"/>
        <v>103.46745175008178</v>
      </c>
      <c r="O20" s="25">
        <f t="shared" si="3"/>
        <v>103.46745175008178</v>
      </c>
      <c r="P20" s="25"/>
      <c r="Q20" s="25">
        <f t="shared" si="4"/>
        <v>103.46745175008178</v>
      </c>
    </row>
    <row r="21" spans="1:17" s="19" customFormat="1" ht="13.5">
      <c r="A21" s="54" t="s">
        <v>51</v>
      </c>
      <c r="B21" s="52">
        <v>14000000</v>
      </c>
      <c r="C21" s="20">
        <f>C22+C23+C24</f>
        <v>4035.5</v>
      </c>
      <c r="D21" s="20"/>
      <c r="E21" s="20">
        <f t="shared" si="5"/>
        <v>4035.5</v>
      </c>
      <c r="F21" s="20">
        <f>F22+F23+F24</f>
        <v>4052</v>
      </c>
      <c r="G21" s="20"/>
      <c r="H21" s="20">
        <f t="shared" si="6"/>
        <v>4052</v>
      </c>
      <c r="I21" s="20">
        <f>I22+I23+I24</f>
        <v>3749.5</v>
      </c>
      <c r="J21" s="20"/>
      <c r="K21" s="20">
        <f t="shared" si="7"/>
        <v>3749.5</v>
      </c>
      <c r="L21" s="20">
        <f t="shared" si="1"/>
        <v>92.9128980299839</v>
      </c>
      <c r="M21" s="20"/>
      <c r="N21" s="20">
        <f t="shared" si="2"/>
        <v>92.9128980299839</v>
      </c>
      <c r="O21" s="20">
        <f t="shared" si="3"/>
        <v>92.5345508390918</v>
      </c>
      <c r="P21" s="20"/>
      <c r="Q21" s="20">
        <f t="shared" si="4"/>
        <v>92.5345508390918</v>
      </c>
    </row>
    <row r="22" spans="1:17" s="5" customFormat="1" ht="20.25" customHeight="1">
      <c r="A22" s="56" t="s">
        <v>52</v>
      </c>
      <c r="B22" s="48">
        <v>14020000</v>
      </c>
      <c r="C22" s="25">
        <v>700</v>
      </c>
      <c r="D22" s="25"/>
      <c r="E22" s="25">
        <f t="shared" si="5"/>
        <v>700</v>
      </c>
      <c r="F22" s="73">
        <v>700</v>
      </c>
      <c r="G22" s="25"/>
      <c r="H22" s="25">
        <f t="shared" si="6"/>
        <v>700</v>
      </c>
      <c r="I22" s="25">
        <v>699.4</v>
      </c>
      <c r="J22" s="25"/>
      <c r="K22" s="25">
        <f>I22+J22</f>
        <v>699.4</v>
      </c>
      <c r="L22" s="25">
        <f t="shared" si="1"/>
        <v>99.91428571428571</v>
      </c>
      <c r="M22" s="25"/>
      <c r="N22" s="25">
        <f t="shared" si="2"/>
        <v>99.91428571428571</v>
      </c>
      <c r="O22" s="25">
        <f t="shared" si="3"/>
        <v>99.91428571428571</v>
      </c>
      <c r="P22" s="25"/>
      <c r="Q22" s="25">
        <f t="shared" si="4"/>
        <v>99.91428571428571</v>
      </c>
    </row>
    <row r="23" spans="1:17" s="5" customFormat="1" ht="27.75" customHeight="1">
      <c r="A23" s="56" t="s">
        <v>53</v>
      </c>
      <c r="B23" s="48">
        <v>14030000</v>
      </c>
      <c r="C23" s="25">
        <v>3205.5</v>
      </c>
      <c r="D23" s="25"/>
      <c r="E23" s="25">
        <f t="shared" si="5"/>
        <v>3205.5</v>
      </c>
      <c r="F23" s="73">
        <v>3205.5</v>
      </c>
      <c r="G23" s="25"/>
      <c r="H23" s="25">
        <f t="shared" si="6"/>
        <v>3205.5</v>
      </c>
      <c r="I23" s="25">
        <v>2871.1</v>
      </c>
      <c r="J23" s="25"/>
      <c r="K23" s="25">
        <f t="shared" si="7"/>
        <v>2871.1</v>
      </c>
      <c r="L23" s="25">
        <f t="shared" si="1"/>
        <v>89.56793012010607</v>
      </c>
      <c r="M23" s="25"/>
      <c r="N23" s="25">
        <f t="shared" si="2"/>
        <v>89.56793012010607</v>
      </c>
      <c r="O23" s="25">
        <f t="shared" si="3"/>
        <v>89.56793012010607</v>
      </c>
      <c r="P23" s="25"/>
      <c r="Q23" s="25">
        <f t="shared" si="4"/>
        <v>89.56793012010607</v>
      </c>
    </row>
    <row r="24" spans="1:17" s="5" customFormat="1" ht="25.5">
      <c r="A24" s="56" t="s">
        <v>54</v>
      </c>
      <c r="B24" s="48">
        <v>14040000</v>
      </c>
      <c r="C24" s="25">
        <v>130</v>
      </c>
      <c r="D24" s="25"/>
      <c r="E24" s="25">
        <f t="shared" si="5"/>
        <v>130</v>
      </c>
      <c r="F24" s="73">
        <v>146.5</v>
      </c>
      <c r="G24" s="25"/>
      <c r="H24" s="25">
        <f t="shared" si="6"/>
        <v>146.5</v>
      </c>
      <c r="I24" s="25">
        <v>179</v>
      </c>
      <c r="J24" s="25"/>
      <c r="K24" s="25">
        <f t="shared" si="7"/>
        <v>179</v>
      </c>
      <c r="L24" s="25">
        <f t="shared" si="1"/>
        <v>137.69230769230768</v>
      </c>
      <c r="M24" s="25"/>
      <c r="N24" s="25">
        <f t="shared" si="2"/>
        <v>137.69230769230768</v>
      </c>
      <c r="O24" s="25">
        <f t="shared" si="3"/>
        <v>122.18430034129693</v>
      </c>
      <c r="P24" s="25"/>
      <c r="Q24" s="25">
        <f t="shared" si="4"/>
        <v>122.18430034129693</v>
      </c>
    </row>
    <row r="25" spans="1:17" s="19" customFormat="1" ht="13.5">
      <c r="A25" s="54" t="s">
        <v>55</v>
      </c>
      <c r="B25" s="52">
        <v>1800000</v>
      </c>
      <c r="C25" s="53">
        <f>C26+C27+C28</f>
        <v>9003.05</v>
      </c>
      <c r="D25" s="20"/>
      <c r="E25" s="20">
        <f t="shared" si="5"/>
        <v>9003.05</v>
      </c>
      <c r="F25" s="64">
        <f>F26+F27+F28</f>
        <v>10359.4</v>
      </c>
      <c r="G25" s="20"/>
      <c r="H25" s="20">
        <f t="shared" si="6"/>
        <v>10359.4</v>
      </c>
      <c r="I25" s="64">
        <f>I26+I27+I28</f>
        <v>10067</v>
      </c>
      <c r="J25" s="20"/>
      <c r="K25" s="20">
        <f t="shared" si="7"/>
        <v>10067</v>
      </c>
      <c r="L25" s="20">
        <f t="shared" si="1"/>
        <v>111.81766179239258</v>
      </c>
      <c r="M25" s="20"/>
      <c r="N25" s="20">
        <f t="shared" si="2"/>
        <v>111.81766179239258</v>
      </c>
      <c r="O25" s="20">
        <f t="shared" si="3"/>
        <v>97.17744270903721</v>
      </c>
      <c r="P25" s="20"/>
      <c r="Q25" s="20">
        <f t="shared" si="4"/>
        <v>97.17744270903721</v>
      </c>
    </row>
    <row r="26" spans="1:17" s="5" customFormat="1" ht="12.75">
      <c r="A26" s="55" t="s">
        <v>56</v>
      </c>
      <c r="B26" s="48">
        <v>18010000</v>
      </c>
      <c r="C26" s="25">
        <v>4512.95</v>
      </c>
      <c r="D26" s="25"/>
      <c r="E26" s="25">
        <f t="shared" si="5"/>
        <v>4512.95</v>
      </c>
      <c r="F26" s="73">
        <v>4872.2</v>
      </c>
      <c r="G26" s="25"/>
      <c r="H26" s="25">
        <f t="shared" si="6"/>
        <v>4872.2</v>
      </c>
      <c r="I26" s="25">
        <v>4620.7</v>
      </c>
      <c r="J26" s="25"/>
      <c r="K26" s="25">
        <f t="shared" si="7"/>
        <v>4620.7</v>
      </c>
      <c r="L26" s="25">
        <f t="shared" si="1"/>
        <v>102.3875735383729</v>
      </c>
      <c r="M26" s="25"/>
      <c r="N26" s="25">
        <f t="shared" si="2"/>
        <v>102.3875735383729</v>
      </c>
      <c r="O26" s="25">
        <f t="shared" si="3"/>
        <v>94.83806083494109</v>
      </c>
      <c r="P26" s="25"/>
      <c r="Q26" s="25">
        <f t="shared" si="4"/>
        <v>94.83806083494109</v>
      </c>
    </row>
    <row r="27" spans="1:17" s="5" customFormat="1" ht="12.75">
      <c r="A27" s="55" t="s">
        <v>57</v>
      </c>
      <c r="B27" s="48">
        <v>18030000</v>
      </c>
      <c r="C27" s="25">
        <v>1</v>
      </c>
      <c r="D27" s="25"/>
      <c r="E27" s="25">
        <f t="shared" si="5"/>
        <v>1</v>
      </c>
      <c r="F27" s="73">
        <v>9.8</v>
      </c>
      <c r="G27" s="25"/>
      <c r="H27" s="25">
        <f t="shared" si="6"/>
        <v>9.8</v>
      </c>
      <c r="I27" s="25">
        <v>13.4</v>
      </c>
      <c r="J27" s="25"/>
      <c r="K27" s="25">
        <f t="shared" si="7"/>
        <v>13.4</v>
      </c>
      <c r="L27" s="25">
        <f t="shared" si="1"/>
        <v>1340</v>
      </c>
      <c r="M27" s="25"/>
      <c r="N27" s="25">
        <f t="shared" si="2"/>
        <v>1340</v>
      </c>
      <c r="O27" s="25">
        <f t="shared" si="3"/>
        <v>136.73469387755102</v>
      </c>
      <c r="P27" s="25"/>
      <c r="Q27" s="25">
        <f t="shared" si="4"/>
        <v>136.73469387755102</v>
      </c>
    </row>
    <row r="28" spans="1:17" s="5" customFormat="1" ht="12.75">
      <c r="A28" s="55" t="s">
        <v>58</v>
      </c>
      <c r="B28" s="48">
        <v>18050000</v>
      </c>
      <c r="C28" s="25">
        <v>4489.1</v>
      </c>
      <c r="D28" s="25"/>
      <c r="E28" s="25">
        <f t="shared" si="5"/>
        <v>4489.1</v>
      </c>
      <c r="F28" s="73">
        <v>5477.4</v>
      </c>
      <c r="G28" s="25"/>
      <c r="H28" s="25">
        <f t="shared" si="6"/>
        <v>5477.4</v>
      </c>
      <c r="I28" s="25">
        <v>5432.9</v>
      </c>
      <c r="J28" s="25"/>
      <c r="K28" s="25">
        <f t="shared" si="7"/>
        <v>5432.9</v>
      </c>
      <c r="L28" s="25">
        <f t="shared" si="1"/>
        <v>121.02425876010781</v>
      </c>
      <c r="M28" s="25"/>
      <c r="N28" s="25">
        <f t="shared" si="2"/>
        <v>121.02425876010781</v>
      </c>
      <c r="O28" s="25">
        <f t="shared" si="3"/>
        <v>99.18757074524409</v>
      </c>
      <c r="P28" s="25"/>
      <c r="Q28" s="25">
        <f t="shared" si="4"/>
        <v>99.18757074524409</v>
      </c>
    </row>
    <row r="29" spans="1:17" s="19" customFormat="1" ht="13.5">
      <c r="A29" s="51" t="s">
        <v>64</v>
      </c>
      <c r="B29" s="52">
        <v>19000000</v>
      </c>
      <c r="C29" s="20"/>
      <c r="D29" s="20">
        <f>D30</f>
        <v>400</v>
      </c>
      <c r="E29" s="20">
        <f t="shared" si="5"/>
        <v>400</v>
      </c>
      <c r="F29" s="62"/>
      <c r="G29" s="20">
        <f>G30</f>
        <v>400</v>
      </c>
      <c r="H29" s="20">
        <f t="shared" si="6"/>
        <v>400</v>
      </c>
      <c r="I29" s="62"/>
      <c r="J29" s="20">
        <f>J30</f>
        <v>520.1</v>
      </c>
      <c r="K29" s="20">
        <f>K30</f>
        <v>520.1</v>
      </c>
      <c r="L29" s="20"/>
      <c r="M29" s="20">
        <f>J29/D29*100</f>
        <v>130.025</v>
      </c>
      <c r="N29" s="20">
        <f t="shared" si="2"/>
        <v>130.025</v>
      </c>
      <c r="O29" s="20"/>
      <c r="P29" s="20">
        <f>J29/G29*100</f>
        <v>130.025</v>
      </c>
      <c r="Q29" s="20">
        <f t="shared" si="4"/>
        <v>130.025</v>
      </c>
    </row>
    <row r="30" spans="1:17" s="5" customFormat="1" ht="12.75">
      <c r="A30" s="59" t="s">
        <v>65</v>
      </c>
      <c r="B30" s="48">
        <v>19010000</v>
      </c>
      <c r="C30" s="25"/>
      <c r="D30" s="25">
        <v>400</v>
      </c>
      <c r="E30" s="25">
        <f t="shared" si="5"/>
        <v>400</v>
      </c>
      <c r="F30" s="38"/>
      <c r="G30" s="25">
        <v>400</v>
      </c>
      <c r="H30" s="25">
        <f t="shared" si="6"/>
        <v>400</v>
      </c>
      <c r="I30" s="38"/>
      <c r="J30" s="25">
        <v>520.1</v>
      </c>
      <c r="K30" s="25">
        <f t="shared" si="7"/>
        <v>520.1</v>
      </c>
      <c r="L30" s="24"/>
      <c r="M30" s="25">
        <f>J30/D30*100</f>
        <v>130.025</v>
      </c>
      <c r="N30" s="25">
        <f t="shared" si="2"/>
        <v>130.025</v>
      </c>
      <c r="O30" s="25"/>
      <c r="P30" s="25">
        <f>J30/G30*100</f>
        <v>130.025</v>
      </c>
      <c r="Q30" s="25">
        <f t="shared" si="4"/>
        <v>130.025</v>
      </c>
    </row>
    <row r="31" spans="1:17" s="9" customFormat="1" ht="12.75">
      <c r="A31" s="8" t="s">
        <v>13</v>
      </c>
      <c r="B31" s="8">
        <v>20000000</v>
      </c>
      <c r="C31" s="24">
        <f>C32+C35+C41+C44+C48</f>
        <v>163.4</v>
      </c>
      <c r="D31" s="24">
        <f>D49</f>
        <v>150</v>
      </c>
      <c r="E31" s="24">
        <f>C31+D31</f>
        <v>313.4</v>
      </c>
      <c r="F31" s="24">
        <f>F32+F35+F41+F44+F48</f>
        <v>379.1</v>
      </c>
      <c r="G31" s="24">
        <f>G49+G44</f>
        <v>564.9</v>
      </c>
      <c r="H31" s="24">
        <f>F31+G31</f>
        <v>944</v>
      </c>
      <c r="I31" s="24">
        <f>I32+I35+I41+I44+I48</f>
        <v>522.1</v>
      </c>
      <c r="J31" s="24">
        <f>J49+J44</f>
        <v>538.95</v>
      </c>
      <c r="K31" s="24">
        <f>I31+J31</f>
        <v>1061.0500000000002</v>
      </c>
      <c r="L31" s="24">
        <f t="shared" si="1"/>
        <v>319.5226438188495</v>
      </c>
      <c r="M31" s="24">
        <f>J31/D31*100</f>
        <v>359.30000000000007</v>
      </c>
      <c r="N31" s="24">
        <f t="shared" si="2"/>
        <v>338.560944479898</v>
      </c>
      <c r="O31" s="24">
        <f t="shared" si="3"/>
        <v>137.720917963598</v>
      </c>
      <c r="P31" s="24">
        <f>J31/G31*100</f>
        <v>95.40626659585769</v>
      </c>
      <c r="Q31" s="24">
        <f t="shared" si="4"/>
        <v>112.39936440677968</v>
      </c>
    </row>
    <row r="32" spans="1:17" s="19" customFormat="1" ht="13.5" hidden="1">
      <c r="A32" s="17" t="s">
        <v>14</v>
      </c>
      <c r="B32" s="18">
        <v>21000000</v>
      </c>
      <c r="C32" s="20">
        <f>C33+C34</f>
        <v>0</v>
      </c>
      <c r="D32" s="20">
        <f>D33+D34</f>
        <v>0</v>
      </c>
      <c r="E32" s="20">
        <f>C32+D32</f>
        <v>0</v>
      </c>
      <c r="F32" s="20">
        <f>F34+F33</f>
        <v>0</v>
      </c>
      <c r="G32" s="20">
        <f>G33+G34</f>
        <v>0</v>
      </c>
      <c r="H32" s="20">
        <f>F32+G32</f>
        <v>0</v>
      </c>
      <c r="I32" s="20">
        <f>I33+I34</f>
        <v>0</v>
      </c>
      <c r="J32" s="20">
        <f>J33+J34</f>
        <v>0</v>
      </c>
      <c r="K32" s="20">
        <f>I32+J32</f>
        <v>0</v>
      </c>
      <c r="L32" s="24"/>
      <c r="M32" s="24"/>
      <c r="N32" s="20"/>
      <c r="O32" s="24" t="e">
        <f>I32/F32*100</f>
        <v>#DIV/0!</v>
      </c>
      <c r="P32" s="24"/>
      <c r="Q32" s="24" t="e">
        <f>K32/H32*100</f>
        <v>#DIV/0!</v>
      </c>
    </row>
    <row r="33" spans="1:17" s="19" customFormat="1" ht="13.5" hidden="1">
      <c r="A33" s="59" t="s">
        <v>73</v>
      </c>
      <c r="B33" s="10">
        <v>21050000</v>
      </c>
      <c r="C33" s="20"/>
      <c r="D33" s="20"/>
      <c r="E33" s="25">
        <f>C33+D33</f>
        <v>0</v>
      </c>
      <c r="F33" s="20">
        <v>0</v>
      </c>
      <c r="G33" s="20"/>
      <c r="H33" s="25">
        <f>F33+G33</f>
        <v>0</v>
      </c>
      <c r="I33" s="25">
        <v>0</v>
      </c>
      <c r="J33" s="25"/>
      <c r="K33" s="25">
        <f>I33+J33</f>
        <v>0</v>
      </c>
      <c r="L33" s="24"/>
      <c r="M33" s="24"/>
      <c r="N33" s="20"/>
      <c r="O33" s="25" t="e">
        <f>I33/F33*100</f>
        <v>#DIV/0!</v>
      </c>
      <c r="P33" s="25"/>
      <c r="Q33" s="25" t="e">
        <f>K33/H33*100</f>
        <v>#DIV/0!</v>
      </c>
    </row>
    <row r="34" spans="1:17" s="9" customFormat="1" ht="13.5" hidden="1">
      <c r="A34" s="59" t="s">
        <v>74</v>
      </c>
      <c r="B34" s="10">
        <v>21080000</v>
      </c>
      <c r="C34" s="24"/>
      <c r="D34" s="24"/>
      <c r="E34" s="25">
        <f>C34+D34</f>
        <v>0</v>
      </c>
      <c r="F34" s="70">
        <v>0</v>
      </c>
      <c r="G34" s="25"/>
      <c r="H34" s="25">
        <f>F34+G34</f>
        <v>0</v>
      </c>
      <c r="I34" s="25">
        <v>0</v>
      </c>
      <c r="J34" s="24"/>
      <c r="K34" s="25">
        <f>I34+J34</f>
        <v>0</v>
      </c>
      <c r="L34" s="24"/>
      <c r="M34" s="24"/>
      <c r="N34" s="20"/>
      <c r="O34" s="25" t="e">
        <f>I34/F34*100</f>
        <v>#DIV/0!</v>
      </c>
      <c r="P34" s="25"/>
      <c r="Q34" s="25" t="e">
        <f>K34/H34*100</f>
        <v>#DIV/0!</v>
      </c>
    </row>
    <row r="35" spans="1:17" s="9" customFormat="1" ht="27">
      <c r="A35" s="17" t="s">
        <v>24</v>
      </c>
      <c r="B35" s="18">
        <v>22000000</v>
      </c>
      <c r="C35" s="24">
        <f>C36</f>
        <v>140</v>
      </c>
      <c r="D35" s="24"/>
      <c r="E35" s="24">
        <f>C35+D35</f>
        <v>140</v>
      </c>
      <c r="F35" s="24">
        <f>F36</f>
        <v>348.2</v>
      </c>
      <c r="G35" s="24"/>
      <c r="H35" s="24">
        <f>F35+G35</f>
        <v>348.2</v>
      </c>
      <c r="I35" s="24">
        <f>I36</f>
        <v>486.1</v>
      </c>
      <c r="J35" s="24"/>
      <c r="K35" s="24">
        <f>I35+J35</f>
        <v>486.1</v>
      </c>
      <c r="L35" s="24">
        <f t="shared" si="1"/>
        <v>347.2142857142857</v>
      </c>
      <c r="M35" s="24"/>
      <c r="N35" s="20">
        <f t="shared" si="2"/>
        <v>347.2142857142857</v>
      </c>
      <c r="O35" s="24">
        <f t="shared" si="3"/>
        <v>139.60367604824816</v>
      </c>
      <c r="P35" s="24"/>
      <c r="Q35" s="20">
        <f t="shared" si="4"/>
        <v>139.60367604824816</v>
      </c>
    </row>
    <row r="36" spans="1:17" s="19" customFormat="1" ht="13.5">
      <c r="A36" s="44" t="s">
        <v>39</v>
      </c>
      <c r="B36" s="18">
        <v>22010000</v>
      </c>
      <c r="C36" s="20">
        <f>C38+C39+C37</f>
        <v>140</v>
      </c>
      <c r="D36" s="20">
        <f>D38+D39</f>
        <v>0</v>
      </c>
      <c r="E36" s="20">
        <f>E38+E39</f>
        <v>110</v>
      </c>
      <c r="F36" s="20">
        <f>F38+F39+F37</f>
        <v>348.2</v>
      </c>
      <c r="G36" s="20">
        <f>G38+G39</f>
        <v>0</v>
      </c>
      <c r="H36" s="20">
        <f>H38+H39</f>
        <v>151.7</v>
      </c>
      <c r="I36" s="20">
        <f>I38+I39+I40+I37</f>
        <v>486.1</v>
      </c>
      <c r="J36" s="20">
        <f>J38+J39+J40</f>
        <v>0</v>
      </c>
      <c r="K36" s="20">
        <f>K37+K38+K39</f>
        <v>486.09999999999997</v>
      </c>
      <c r="L36" s="24">
        <f t="shared" si="1"/>
        <v>347.2142857142857</v>
      </c>
      <c r="M36" s="24"/>
      <c r="N36" s="24">
        <f t="shared" si="2"/>
        <v>441.9090909090909</v>
      </c>
      <c r="O36" s="24">
        <f t="shared" si="3"/>
        <v>139.60367604824816</v>
      </c>
      <c r="P36" s="24"/>
      <c r="Q36" s="24">
        <f t="shared" si="4"/>
        <v>320.435069215557</v>
      </c>
    </row>
    <row r="37" spans="1:17" s="11" customFormat="1" ht="15.75" customHeight="1">
      <c r="A37" s="69" t="s">
        <v>75</v>
      </c>
      <c r="B37" s="10">
        <v>22010300</v>
      </c>
      <c r="C37" s="26">
        <v>30</v>
      </c>
      <c r="D37" s="26"/>
      <c r="E37" s="26"/>
      <c r="F37" s="26">
        <v>196.5</v>
      </c>
      <c r="G37" s="26"/>
      <c r="H37" s="26"/>
      <c r="I37" s="25">
        <v>287.2</v>
      </c>
      <c r="J37" s="25"/>
      <c r="K37" s="25">
        <f>I37+J37</f>
        <v>287.2</v>
      </c>
      <c r="L37" s="25"/>
      <c r="M37" s="25"/>
      <c r="N37" s="25"/>
      <c r="O37" s="25">
        <f t="shared" si="3"/>
        <v>146.15776081424937</v>
      </c>
      <c r="P37" s="25"/>
      <c r="Q37" s="25"/>
    </row>
    <row r="38" spans="1:17" s="5" customFormat="1" ht="12.75">
      <c r="A38" s="55" t="s">
        <v>59</v>
      </c>
      <c r="B38" s="10">
        <v>22012500</v>
      </c>
      <c r="C38" s="25">
        <v>10</v>
      </c>
      <c r="D38" s="25"/>
      <c r="E38" s="25">
        <f>C38+D38</f>
        <v>10</v>
      </c>
      <c r="F38" s="73">
        <v>10</v>
      </c>
      <c r="G38" s="25"/>
      <c r="H38" s="25">
        <f aca="true" t="shared" si="8" ref="H38:H51">F38+G38</f>
        <v>10</v>
      </c>
      <c r="I38" s="25">
        <v>6.4</v>
      </c>
      <c r="J38" s="25"/>
      <c r="K38" s="25">
        <f aca="true" t="shared" si="9" ref="K38:K51">I38+J38</f>
        <v>6.4</v>
      </c>
      <c r="L38" s="25">
        <f t="shared" si="1"/>
        <v>64</v>
      </c>
      <c r="M38" s="25"/>
      <c r="N38" s="25">
        <f t="shared" si="2"/>
        <v>64</v>
      </c>
      <c r="O38" s="25">
        <f t="shared" si="3"/>
        <v>64</v>
      </c>
      <c r="P38" s="25"/>
      <c r="Q38" s="25">
        <f t="shared" si="4"/>
        <v>64</v>
      </c>
    </row>
    <row r="39" spans="1:17" s="5" customFormat="1" ht="25.5">
      <c r="A39" s="46" t="s">
        <v>40</v>
      </c>
      <c r="B39" s="10">
        <v>22012600</v>
      </c>
      <c r="C39" s="25">
        <v>100</v>
      </c>
      <c r="D39" s="25"/>
      <c r="E39" s="25">
        <f>C39</f>
        <v>100</v>
      </c>
      <c r="F39" s="73">
        <v>141.7</v>
      </c>
      <c r="G39" s="25"/>
      <c r="H39" s="25">
        <f t="shared" si="8"/>
        <v>141.7</v>
      </c>
      <c r="I39" s="25">
        <v>192.5</v>
      </c>
      <c r="J39" s="25"/>
      <c r="K39" s="25">
        <f t="shared" si="9"/>
        <v>192.5</v>
      </c>
      <c r="L39" s="25">
        <f t="shared" si="1"/>
        <v>192.5</v>
      </c>
      <c r="M39" s="25"/>
      <c r="N39" s="25">
        <f t="shared" si="2"/>
        <v>192.5</v>
      </c>
      <c r="O39" s="25">
        <f t="shared" si="3"/>
        <v>135.85038814396611</v>
      </c>
      <c r="P39" s="25"/>
      <c r="Q39" s="25">
        <f t="shared" si="4"/>
        <v>135.85038814396611</v>
      </c>
    </row>
    <row r="40" spans="1:17" s="9" customFormat="1" ht="12.75">
      <c r="A40" s="46" t="s">
        <v>43</v>
      </c>
      <c r="B40" s="10">
        <v>22012900</v>
      </c>
      <c r="C40" s="25"/>
      <c r="D40" s="24"/>
      <c r="E40" s="25">
        <f aca="true" t="shared" si="10" ref="E40:E51">C40+D40</f>
        <v>0</v>
      </c>
      <c r="F40" s="72"/>
      <c r="G40" s="25"/>
      <c r="H40" s="25">
        <f t="shared" si="8"/>
        <v>0</v>
      </c>
      <c r="I40" s="25"/>
      <c r="J40" s="24"/>
      <c r="K40" s="25">
        <f t="shared" si="9"/>
        <v>0</v>
      </c>
      <c r="L40" s="24"/>
      <c r="M40" s="24"/>
      <c r="N40" s="24"/>
      <c r="O40" s="24"/>
      <c r="P40" s="24"/>
      <c r="Q40" s="24"/>
    </row>
    <row r="41" spans="1:17" s="19" customFormat="1" ht="27">
      <c r="A41" s="57" t="s">
        <v>60</v>
      </c>
      <c r="B41" s="19">
        <v>22080000</v>
      </c>
      <c r="C41" s="20">
        <f>C42+C43</f>
        <v>20.5</v>
      </c>
      <c r="D41" s="20">
        <f>D42+D43</f>
        <v>0</v>
      </c>
      <c r="E41" s="20">
        <f t="shared" si="10"/>
        <v>20.5</v>
      </c>
      <c r="F41" s="74">
        <f>F42+F43</f>
        <v>25.5</v>
      </c>
      <c r="G41" s="20">
        <f>G42+G43</f>
        <v>0</v>
      </c>
      <c r="H41" s="20">
        <f t="shared" si="8"/>
        <v>25.5</v>
      </c>
      <c r="I41" s="20">
        <f>I42+I43</f>
        <v>30.3</v>
      </c>
      <c r="J41" s="20">
        <f>J42+J43</f>
        <v>0</v>
      </c>
      <c r="K41" s="20">
        <f t="shared" si="9"/>
        <v>30.3</v>
      </c>
      <c r="L41" s="20">
        <f t="shared" si="1"/>
        <v>147.8048780487805</v>
      </c>
      <c r="M41" s="20"/>
      <c r="N41" s="20">
        <f t="shared" si="2"/>
        <v>147.8048780487805</v>
      </c>
      <c r="O41" s="20">
        <f t="shared" si="3"/>
        <v>118.82352941176471</v>
      </c>
      <c r="P41" s="24"/>
      <c r="Q41" s="20">
        <f t="shared" si="4"/>
        <v>118.82352941176471</v>
      </c>
    </row>
    <row r="42" spans="1:17" s="5" customFormat="1" ht="25.5" hidden="1">
      <c r="A42" s="15" t="s">
        <v>25</v>
      </c>
      <c r="B42" s="10">
        <v>22010300</v>
      </c>
      <c r="C42" s="25"/>
      <c r="D42" s="25"/>
      <c r="E42" s="25">
        <f t="shared" si="10"/>
        <v>0</v>
      </c>
      <c r="F42" s="72"/>
      <c r="G42" s="25"/>
      <c r="H42" s="25">
        <f t="shared" si="8"/>
        <v>0</v>
      </c>
      <c r="I42" s="25"/>
      <c r="J42" s="25"/>
      <c r="K42" s="25">
        <f t="shared" si="9"/>
        <v>0</v>
      </c>
      <c r="L42" s="24" t="e">
        <f t="shared" si="1"/>
        <v>#DIV/0!</v>
      </c>
      <c r="M42" s="24" t="e">
        <f>J42/D42*100</f>
        <v>#DIV/0!</v>
      </c>
      <c r="N42" s="24" t="e">
        <f t="shared" si="2"/>
        <v>#DIV/0!</v>
      </c>
      <c r="O42" s="24" t="e">
        <f t="shared" si="3"/>
        <v>#DIV/0!</v>
      </c>
      <c r="P42" s="24"/>
      <c r="Q42" s="24" t="e">
        <f t="shared" si="4"/>
        <v>#DIV/0!</v>
      </c>
    </row>
    <row r="43" spans="1:17" s="9" customFormat="1" ht="29.25" customHeight="1">
      <c r="A43" s="15" t="s">
        <v>26</v>
      </c>
      <c r="B43" s="10">
        <v>22080400</v>
      </c>
      <c r="C43" s="25">
        <v>20.5</v>
      </c>
      <c r="D43" s="24"/>
      <c r="E43" s="25">
        <f t="shared" si="10"/>
        <v>20.5</v>
      </c>
      <c r="F43" s="73">
        <v>25.5</v>
      </c>
      <c r="G43" s="24"/>
      <c r="H43" s="25">
        <f t="shared" si="8"/>
        <v>25.5</v>
      </c>
      <c r="I43" s="25">
        <v>30.3</v>
      </c>
      <c r="J43" s="25"/>
      <c r="K43" s="25">
        <f t="shared" si="9"/>
        <v>30.3</v>
      </c>
      <c r="L43" s="25">
        <f t="shared" si="1"/>
        <v>147.8048780487805</v>
      </c>
      <c r="M43" s="25"/>
      <c r="N43" s="25">
        <f t="shared" si="2"/>
        <v>147.8048780487805</v>
      </c>
      <c r="O43" s="25">
        <f t="shared" si="3"/>
        <v>118.82352941176471</v>
      </c>
      <c r="P43" s="25"/>
      <c r="Q43" s="25">
        <f t="shared" si="4"/>
        <v>118.82352941176471</v>
      </c>
    </row>
    <row r="44" spans="1:17" s="19" customFormat="1" ht="13.5">
      <c r="A44" s="17" t="s">
        <v>66</v>
      </c>
      <c r="B44" s="18">
        <v>24060000</v>
      </c>
      <c r="C44" s="20"/>
      <c r="D44" s="20">
        <f>D45</f>
        <v>0</v>
      </c>
      <c r="E44" s="20">
        <f t="shared" si="10"/>
        <v>0</v>
      </c>
      <c r="F44" s="74">
        <f>F46</f>
        <v>2.1</v>
      </c>
      <c r="G44" s="20">
        <f>G45</f>
        <v>0</v>
      </c>
      <c r="H44" s="20">
        <f>F44+G44</f>
        <v>2.1</v>
      </c>
      <c r="I44" s="20">
        <f>I45+I46</f>
        <v>3.2</v>
      </c>
      <c r="J44" s="20">
        <f>J45+J47</f>
        <v>33.21</v>
      </c>
      <c r="K44" s="20">
        <f t="shared" si="9"/>
        <v>36.410000000000004</v>
      </c>
      <c r="L44" s="20">
        <f aca="true" t="shared" si="11" ref="L44:Q44">J44+K44</f>
        <v>69.62</v>
      </c>
      <c r="M44" s="20">
        <f t="shared" si="11"/>
        <v>106.03</v>
      </c>
      <c r="N44" s="20">
        <f t="shared" si="11"/>
        <v>175.65</v>
      </c>
      <c r="O44" s="20">
        <f t="shared" si="11"/>
        <v>281.68</v>
      </c>
      <c r="P44" s="20">
        <f t="shared" si="11"/>
        <v>457.33000000000004</v>
      </c>
      <c r="Q44" s="20">
        <f t="shared" si="11"/>
        <v>739.01</v>
      </c>
    </row>
    <row r="45" spans="1:17" s="9" customFormat="1" ht="31.5" customHeight="1">
      <c r="A45" s="56" t="s">
        <v>67</v>
      </c>
      <c r="B45" s="10">
        <v>24062100</v>
      </c>
      <c r="C45" s="25"/>
      <c r="D45" s="24"/>
      <c r="E45" s="25"/>
      <c r="F45" s="25"/>
      <c r="G45" s="25">
        <v>0</v>
      </c>
      <c r="H45" s="25">
        <f t="shared" si="8"/>
        <v>0</v>
      </c>
      <c r="I45" s="25"/>
      <c r="J45" s="25">
        <v>21</v>
      </c>
      <c r="K45" s="25">
        <f t="shared" si="9"/>
        <v>21</v>
      </c>
      <c r="L45" s="24"/>
      <c r="M45" s="24"/>
      <c r="N45" s="24"/>
      <c r="O45" s="24"/>
      <c r="P45" s="25"/>
      <c r="Q45" s="20"/>
    </row>
    <row r="46" spans="1:17" s="9" customFormat="1" ht="38.25" customHeight="1">
      <c r="A46" s="56" t="s">
        <v>80</v>
      </c>
      <c r="B46" s="10">
        <v>24062200</v>
      </c>
      <c r="C46" s="25"/>
      <c r="D46" s="24"/>
      <c r="E46" s="25"/>
      <c r="F46" s="25">
        <v>2.1</v>
      </c>
      <c r="G46" s="25"/>
      <c r="H46" s="25"/>
      <c r="I46" s="25">
        <v>3.2</v>
      </c>
      <c r="J46" s="25"/>
      <c r="K46" s="25">
        <f t="shared" si="9"/>
        <v>3.2</v>
      </c>
      <c r="L46" s="24"/>
      <c r="M46" s="24"/>
      <c r="N46" s="24"/>
      <c r="O46" s="24"/>
      <c r="P46" s="25"/>
      <c r="Q46" s="20"/>
    </row>
    <row r="47" spans="1:17" s="9" customFormat="1" ht="15" customHeight="1">
      <c r="A47" s="56" t="s">
        <v>81</v>
      </c>
      <c r="B47" s="10">
        <v>24170000</v>
      </c>
      <c r="C47" s="25"/>
      <c r="D47" s="24"/>
      <c r="E47" s="25"/>
      <c r="F47" s="25"/>
      <c r="G47" s="25"/>
      <c r="H47" s="25"/>
      <c r="I47" s="25"/>
      <c r="J47" s="25">
        <v>12.21</v>
      </c>
      <c r="K47" s="25">
        <f t="shared" si="9"/>
        <v>12.21</v>
      </c>
      <c r="L47" s="24"/>
      <c r="M47" s="24"/>
      <c r="N47" s="24"/>
      <c r="O47" s="24"/>
      <c r="P47" s="25"/>
      <c r="Q47" s="20"/>
    </row>
    <row r="48" spans="1:17" s="19" customFormat="1" ht="13.5">
      <c r="A48" s="54" t="s">
        <v>61</v>
      </c>
      <c r="B48" s="18">
        <v>22090000</v>
      </c>
      <c r="C48" s="20">
        <v>2.9</v>
      </c>
      <c r="D48" s="20"/>
      <c r="E48" s="20">
        <f t="shared" si="10"/>
        <v>2.9</v>
      </c>
      <c r="F48" s="70">
        <v>3.3</v>
      </c>
      <c r="G48" s="20"/>
      <c r="H48" s="20">
        <f t="shared" si="8"/>
        <v>3.3</v>
      </c>
      <c r="I48" s="20">
        <v>2.5</v>
      </c>
      <c r="J48" s="20"/>
      <c r="K48" s="20">
        <f t="shared" si="9"/>
        <v>2.5</v>
      </c>
      <c r="L48" s="20">
        <f t="shared" si="1"/>
        <v>86.20689655172414</v>
      </c>
      <c r="M48" s="20"/>
      <c r="N48" s="20">
        <f t="shared" si="2"/>
        <v>86.20689655172414</v>
      </c>
      <c r="O48" s="20">
        <f t="shared" si="3"/>
        <v>75.75757575757575</v>
      </c>
      <c r="P48" s="20"/>
      <c r="Q48" s="20">
        <f t="shared" si="4"/>
        <v>75.75757575757575</v>
      </c>
    </row>
    <row r="49" spans="1:17" s="19" customFormat="1" ht="13.5">
      <c r="A49" s="22" t="s">
        <v>15</v>
      </c>
      <c r="B49" s="18">
        <v>25000000</v>
      </c>
      <c r="C49" s="20">
        <f>C50+C51</f>
        <v>0</v>
      </c>
      <c r="D49" s="20">
        <f>D50+D51</f>
        <v>150</v>
      </c>
      <c r="E49" s="20">
        <f t="shared" si="10"/>
        <v>150</v>
      </c>
      <c r="F49" s="20">
        <f>F50+F51</f>
        <v>0</v>
      </c>
      <c r="G49" s="20">
        <f>G50+G51</f>
        <v>564.9</v>
      </c>
      <c r="H49" s="20">
        <f t="shared" si="8"/>
        <v>564.9</v>
      </c>
      <c r="I49" s="20">
        <f>I50+I51</f>
        <v>0</v>
      </c>
      <c r="J49" s="20">
        <f>J50+J51</f>
        <v>505.74</v>
      </c>
      <c r="K49" s="20">
        <f t="shared" si="9"/>
        <v>505.74</v>
      </c>
      <c r="L49" s="24"/>
      <c r="M49" s="24">
        <f>J49/D49*100</f>
        <v>337.15999999999997</v>
      </c>
      <c r="N49" s="24">
        <f t="shared" si="2"/>
        <v>337.15999999999997</v>
      </c>
      <c r="O49" s="24"/>
      <c r="P49" s="24">
        <f>J49/G49*100</f>
        <v>89.52734997344663</v>
      </c>
      <c r="Q49" s="24">
        <f t="shared" si="4"/>
        <v>89.52734997344663</v>
      </c>
    </row>
    <row r="50" spans="1:18" s="9" customFormat="1" ht="25.5">
      <c r="A50" s="21" t="s">
        <v>28</v>
      </c>
      <c r="B50" s="10">
        <v>25010000</v>
      </c>
      <c r="C50" s="24"/>
      <c r="D50" s="25">
        <v>150</v>
      </c>
      <c r="E50" s="25">
        <f t="shared" si="10"/>
        <v>150</v>
      </c>
      <c r="F50" s="38"/>
      <c r="G50" s="25">
        <v>482.1</v>
      </c>
      <c r="H50" s="25">
        <f t="shared" si="8"/>
        <v>482.1</v>
      </c>
      <c r="I50" s="24"/>
      <c r="J50" s="25">
        <v>422.9</v>
      </c>
      <c r="K50" s="25">
        <f t="shared" si="9"/>
        <v>422.9</v>
      </c>
      <c r="L50" s="24"/>
      <c r="M50" s="25">
        <f>J50/D50*100</f>
        <v>281.93333333333334</v>
      </c>
      <c r="N50" s="25">
        <f t="shared" si="2"/>
        <v>281.93333333333334</v>
      </c>
      <c r="O50" s="25"/>
      <c r="P50" s="25">
        <f>J50/G50*100</f>
        <v>87.72038996058909</v>
      </c>
      <c r="Q50" s="25">
        <f t="shared" si="4"/>
        <v>87.72038996058909</v>
      </c>
      <c r="R50" s="5"/>
    </row>
    <row r="51" spans="1:18" s="9" customFormat="1" ht="12.75">
      <c r="A51" s="21" t="s">
        <v>16</v>
      </c>
      <c r="B51" s="10">
        <v>25020000</v>
      </c>
      <c r="C51" s="24"/>
      <c r="D51" s="25"/>
      <c r="E51" s="25">
        <f t="shared" si="10"/>
        <v>0</v>
      </c>
      <c r="F51" s="38"/>
      <c r="G51" s="25">
        <v>82.8</v>
      </c>
      <c r="H51" s="25">
        <f t="shared" si="8"/>
        <v>82.8</v>
      </c>
      <c r="I51" s="24"/>
      <c r="J51" s="25">
        <v>82.84</v>
      </c>
      <c r="K51" s="25">
        <f t="shared" si="9"/>
        <v>82.84</v>
      </c>
      <c r="L51" s="24"/>
      <c r="M51" s="24"/>
      <c r="N51" s="24"/>
      <c r="O51" s="24"/>
      <c r="P51" s="25">
        <f>J51/G51*100</f>
        <v>100.04830917874396</v>
      </c>
      <c r="Q51" s="25">
        <f t="shared" si="4"/>
        <v>100.04830917874396</v>
      </c>
      <c r="R51" s="5"/>
    </row>
    <row r="52" spans="1:17" s="61" customFormat="1" ht="15.75">
      <c r="A52" s="30" t="s">
        <v>29</v>
      </c>
      <c r="B52" s="60"/>
      <c r="C52" s="31">
        <f>C15+C31</f>
        <v>47227.89000000001</v>
      </c>
      <c r="D52" s="31">
        <f aca="true" t="shared" si="12" ref="D52:K52">D15+D31</f>
        <v>550</v>
      </c>
      <c r="E52" s="31">
        <f t="shared" si="12"/>
        <v>47777.89000000001</v>
      </c>
      <c r="F52" s="31">
        <f>F15+F31</f>
        <v>50387.5</v>
      </c>
      <c r="G52" s="31">
        <f t="shared" si="12"/>
        <v>964.9</v>
      </c>
      <c r="H52" s="31">
        <f t="shared" si="12"/>
        <v>51352.4</v>
      </c>
      <c r="I52" s="31">
        <f>I15+I31</f>
        <v>49093.4</v>
      </c>
      <c r="J52" s="31">
        <f t="shared" si="12"/>
        <v>1059.0500000000002</v>
      </c>
      <c r="K52" s="31">
        <f t="shared" si="12"/>
        <v>50152.450000000004</v>
      </c>
      <c r="L52" s="24">
        <f t="shared" si="1"/>
        <v>103.95001766964391</v>
      </c>
      <c r="M52" s="24">
        <f>J52/D52*100</f>
        <v>192.5545454545455</v>
      </c>
      <c r="N52" s="24">
        <f t="shared" si="2"/>
        <v>104.96999762861022</v>
      </c>
      <c r="O52" s="24">
        <f t="shared" si="3"/>
        <v>97.43170429173902</v>
      </c>
      <c r="P52" s="24">
        <f>J52/G52*100</f>
        <v>109.7574878225723</v>
      </c>
      <c r="Q52" s="24">
        <f t="shared" si="4"/>
        <v>97.66330298097071</v>
      </c>
    </row>
    <row r="53" spans="1:17" s="28" customFormat="1" ht="14.25">
      <c r="A53" s="29" t="s">
        <v>17</v>
      </c>
      <c r="B53" s="29">
        <v>40000000</v>
      </c>
      <c r="C53" s="27">
        <f>C56+C65+C67</f>
        <v>13213.9</v>
      </c>
      <c r="D53" s="27">
        <f aca="true" t="shared" si="13" ref="D53:K53">D56+D65+D67</f>
        <v>0</v>
      </c>
      <c r="E53" s="27">
        <f t="shared" si="13"/>
        <v>13112.699999999999</v>
      </c>
      <c r="F53" s="27">
        <f t="shared" si="13"/>
        <v>15779.9</v>
      </c>
      <c r="G53" s="27">
        <f t="shared" si="13"/>
        <v>0</v>
      </c>
      <c r="H53" s="27">
        <f t="shared" si="13"/>
        <v>15779.9</v>
      </c>
      <c r="I53" s="27">
        <f t="shared" si="13"/>
        <v>15769.300000000001</v>
      </c>
      <c r="J53" s="27">
        <f>J56+J65+J67+J73</f>
        <v>1.5</v>
      </c>
      <c r="K53" s="27">
        <f t="shared" si="13"/>
        <v>15769.300000000001</v>
      </c>
      <c r="L53" s="24">
        <f t="shared" si="1"/>
        <v>119.33872664391285</v>
      </c>
      <c r="M53" s="24"/>
      <c r="N53" s="24">
        <f t="shared" si="2"/>
        <v>120.2597481830592</v>
      </c>
      <c r="O53" s="24">
        <f t="shared" si="3"/>
        <v>99.93282593679301</v>
      </c>
      <c r="P53" s="24"/>
      <c r="Q53" s="24">
        <f t="shared" si="4"/>
        <v>99.93282593679301</v>
      </c>
    </row>
    <row r="54" spans="1:17" s="28" customFormat="1" ht="15" hidden="1">
      <c r="A54" s="39" t="s">
        <v>37</v>
      </c>
      <c r="B54" s="41">
        <v>41020000</v>
      </c>
      <c r="C54" s="42">
        <f>C55</f>
        <v>0</v>
      </c>
      <c r="D54" s="42">
        <f aca="true" t="shared" si="14" ref="D54:K54">D55</f>
        <v>0</v>
      </c>
      <c r="E54" s="42">
        <f t="shared" si="14"/>
        <v>0</v>
      </c>
      <c r="F54" s="42">
        <f t="shared" si="14"/>
        <v>0</v>
      </c>
      <c r="G54" s="42">
        <f t="shared" si="14"/>
        <v>0</v>
      </c>
      <c r="H54" s="42">
        <f t="shared" si="14"/>
        <v>0</v>
      </c>
      <c r="I54" s="42">
        <f t="shared" si="14"/>
        <v>0</v>
      </c>
      <c r="J54" s="42">
        <f t="shared" si="14"/>
        <v>0</v>
      </c>
      <c r="K54" s="42">
        <f t="shared" si="14"/>
        <v>0</v>
      </c>
      <c r="L54" s="24" t="e">
        <f t="shared" si="1"/>
        <v>#DIV/0!</v>
      </c>
      <c r="M54" s="24"/>
      <c r="N54" s="24" t="e">
        <f t="shared" si="2"/>
        <v>#DIV/0!</v>
      </c>
      <c r="O54" s="24" t="e">
        <f t="shared" si="3"/>
        <v>#DIV/0!</v>
      </c>
      <c r="P54" s="24" t="e">
        <f>J54/G54*100</f>
        <v>#DIV/0!</v>
      </c>
      <c r="Q54" s="24" t="e">
        <f t="shared" si="4"/>
        <v>#DIV/0!</v>
      </c>
    </row>
    <row r="55" spans="1:18" s="28" customFormat="1" ht="38.25" hidden="1">
      <c r="A55" s="45" t="s">
        <v>41</v>
      </c>
      <c r="B55" s="40">
        <v>41020200</v>
      </c>
      <c r="C55" s="43"/>
      <c r="D55" s="43"/>
      <c r="E55" s="43">
        <f>C55+D55</f>
        <v>0</v>
      </c>
      <c r="F55" s="43"/>
      <c r="G55" s="43"/>
      <c r="H55" s="43">
        <f>F55+G55</f>
        <v>0</v>
      </c>
      <c r="I55" s="43"/>
      <c r="J55" s="43"/>
      <c r="K55" s="43">
        <f>I55+J55</f>
        <v>0</v>
      </c>
      <c r="L55" s="24" t="e">
        <f t="shared" si="1"/>
        <v>#DIV/0!</v>
      </c>
      <c r="M55" s="24"/>
      <c r="N55" s="24" t="e">
        <f t="shared" si="2"/>
        <v>#DIV/0!</v>
      </c>
      <c r="O55" s="24" t="e">
        <f t="shared" si="3"/>
        <v>#DIV/0!</v>
      </c>
      <c r="P55" s="24" t="e">
        <f>J55/G55*100</f>
        <v>#DIV/0!</v>
      </c>
      <c r="Q55" s="24" t="e">
        <f t="shared" si="4"/>
        <v>#DIV/0!</v>
      </c>
      <c r="R55" s="50"/>
    </row>
    <row r="56" spans="1:17" s="19" customFormat="1" ht="15">
      <c r="A56" s="39" t="s">
        <v>18</v>
      </c>
      <c r="B56" s="18">
        <v>41030000</v>
      </c>
      <c r="C56" s="20">
        <f>C58+C59+C60+C61</f>
        <v>12520.3</v>
      </c>
      <c r="D56" s="20">
        <f aca="true" t="shared" si="15" ref="D56:K56">D58+D59+D60+D61</f>
        <v>0</v>
      </c>
      <c r="E56" s="20">
        <f t="shared" si="15"/>
        <v>12520.3</v>
      </c>
      <c r="F56" s="20">
        <f t="shared" si="15"/>
        <v>14538.7</v>
      </c>
      <c r="G56" s="20">
        <f t="shared" si="15"/>
        <v>0</v>
      </c>
      <c r="H56" s="20">
        <f t="shared" si="15"/>
        <v>14538.7</v>
      </c>
      <c r="I56" s="20">
        <f t="shared" si="15"/>
        <v>14538.7</v>
      </c>
      <c r="J56" s="20">
        <f t="shared" si="15"/>
        <v>0</v>
      </c>
      <c r="K56" s="20">
        <f t="shared" si="15"/>
        <v>14538.7</v>
      </c>
      <c r="L56" s="24">
        <f t="shared" si="1"/>
        <v>116.12101946438985</v>
      </c>
      <c r="M56" s="24"/>
      <c r="N56" s="24">
        <f t="shared" si="2"/>
        <v>116.12101946438985</v>
      </c>
      <c r="O56" s="24">
        <f t="shared" si="3"/>
        <v>100</v>
      </c>
      <c r="P56" s="24"/>
      <c r="Q56" s="24">
        <f t="shared" si="4"/>
        <v>100</v>
      </c>
    </row>
    <row r="57" spans="1:17" s="19" customFormat="1" ht="13.5" hidden="1">
      <c r="A57" s="15" t="s">
        <v>36</v>
      </c>
      <c r="B57" s="10">
        <v>41030400</v>
      </c>
      <c r="C57" s="25"/>
      <c r="D57" s="25"/>
      <c r="E57" s="25">
        <v>0</v>
      </c>
      <c r="F57" s="25"/>
      <c r="G57" s="25"/>
      <c r="H57" s="25">
        <v>0</v>
      </c>
      <c r="I57" s="20"/>
      <c r="J57" s="25"/>
      <c r="K57" s="20">
        <f>SUM(K58:K67)</f>
        <v>16361.7</v>
      </c>
      <c r="L57" s="24" t="e">
        <f t="shared" si="1"/>
        <v>#DIV/0!</v>
      </c>
      <c r="M57" s="24"/>
      <c r="N57" s="24" t="e">
        <f t="shared" si="2"/>
        <v>#DIV/0!</v>
      </c>
      <c r="O57" s="24" t="e">
        <f t="shared" si="3"/>
        <v>#DIV/0!</v>
      </c>
      <c r="P57" s="24" t="e">
        <f>J57/G57*100</f>
        <v>#DIV/0!</v>
      </c>
      <c r="Q57" s="24" t="e">
        <f t="shared" si="4"/>
        <v>#DIV/0!</v>
      </c>
    </row>
    <row r="58" spans="1:17" s="19" customFormat="1" ht="24">
      <c r="A58" s="65" t="s">
        <v>70</v>
      </c>
      <c r="B58" s="10">
        <v>41033200</v>
      </c>
      <c r="C58" s="25"/>
      <c r="D58" s="25"/>
      <c r="E58" s="25"/>
      <c r="F58" s="71">
        <v>2018.4</v>
      </c>
      <c r="G58" s="25"/>
      <c r="H58" s="25">
        <f aca="true" t="shared" si="16" ref="H58:H70">F58+G58</f>
        <v>2018.4</v>
      </c>
      <c r="I58" s="71">
        <v>2018.4</v>
      </c>
      <c r="J58" s="25"/>
      <c r="K58" s="25">
        <f aca="true" t="shared" si="17" ref="K58:K65">I58+J58</f>
        <v>2018.4</v>
      </c>
      <c r="L58" s="24"/>
      <c r="M58" s="24"/>
      <c r="N58" s="24"/>
      <c r="O58" s="25">
        <f>I58/F58*100</f>
        <v>100</v>
      </c>
      <c r="P58" s="25"/>
      <c r="Q58" s="25">
        <f>K58/H58*100</f>
        <v>100</v>
      </c>
    </row>
    <row r="59" spans="1:17" s="5" customFormat="1" ht="16.5" customHeight="1">
      <c r="A59" s="21" t="s">
        <v>34</v>
      </c>
      <c r="B59" s="10">
        <v>41033900</v>
      </c>
      <c r="C59" s="25">
        <v>9641.1</v>
      </c>
      <c r="D59" s="25"/>
      <c r="E59" s="25">
        <f aca="true" t="shared" si="18" ref="E59:E65">C59+D59</f>
        <v>9641.1</v>
      </c>
      <c r="F59" s="71">
        <v>9641.1</v>
      </c>
      <c r="G59" s="25"/>
      <c r="H59" s="25">
        <f t="shared" si="16"/>
        <v>9641.1</v>
      </c>
      <c r="I59" s="71">
        <v>9641.1</v>
      </c>
      <c r="J59" s="25"/>
      <c r="K59" s="25">
        <f t="shared" si="17"/>
        <v>9641.1</v>
      </c>
      <c r="L59" s="25">
        <f t="shared" si="1"/>
        <v>100</v>
      </c>
      <c r="M59" s="25"/>
      <c r="N59" s="25">
        <f t="shared" si="2"/>
        <v>100</v>
      </c>
      <c r="O59" s="25">
        <f t="shared" si="3"/>
        <v>100</v>
      </c>
      <c r="P59" s="25"/>
      <c r="Q59" s="25">
        <f t="shared" si="4"/>
        <v>100</v>
      </c>
    </row>
    <row r="60" spans="1:17" s="5" customFormat="1" ht="17.25" customHeight="1">
      <c r="A60" s="37" t="s">
        <v>35</v>
      </c>
      <c r="B60" s="3">
        <v>41034200</v>
      </c>
      <c r="C60" s="25">
        <v>2879.2</v>
      </c>
      <c r="D60" s="25"/>
      <c r="E60" s="25">
        <f t="shared" si="18"/>
        <v>2879.2</v>
      </c>
      <c r="F60" s="71">
        <v>2879.2</v>
      </c>
      <c r="G60" s="25"/>
      <c r="H60" s="25">
        <f t="shared" si="16"/>
        <v>2879.2</v>
      </c>
      <c r="I60" s="71">
        <v>2879.2</v>
      </c>
      <c r="J60" s="25"/>
      <c r="K60" s="25">
        <f t="shared" si="17"/>
        <v>2879.2</v>
      </c>
      <c r="L60" s="25">
        <f t="shared" si="1"/>
        <v>100</v>
      </c>
      <c r="M60" s="25"/>
      <c r="N60" s="25">
        <f t="shared" si="2"/>
        <v>100</v>
      </c>
      <c r="O60" s="25">
        <f t="shared" si="3"/>
        <v>100</v>
      </c>
      <c r="P60" s="25"/>
      <c r="Q60" s="25">
        <f t="shared" si="4"/>
        <v>100</v>
      </c>
    </row>
    <row r="61" spans="1:17" s="5" customFormat="1" ht="25.5" hidden="1">
      <c r="A61" s="37" t="s">
        <v>45</v>
      </c>
      <c r="B61" s="3">
        <v>41034500</v>
      </c>
      <c r="C61" s="25"/>
      <c r="D61" s="25"/>
      <c r="E61" s="25">
        <f t="shared" si="18"/>
        <v>0</v>
      </c>
      <c r="F61" s="72">
        <v>0</v>
      </c>
      <c r="G61" s="25"/>
      <c r="H61" s="25">
        <f t="shared" si="16"/>
        <v>0</v>
      </c>
      <c r="I61" s="72">
        <v>0</v>
      </c>
      <c r="J61" s="25"/>
      <c r="K61" s="25">
        <f t="shared" si="17"/>
        <v>0</v>
      </c>
      <c r="L61" s="24"/>
      <c r="M61" s="24"/>
      <c r="N61" s="24"/>
      <c r="O61" s="24" t="e">
        <f t="shared" si="3"/>
        <v>#DIV/0!</v>
      </c>
      <c r="P61" s="24"/>
      <c r="Q61" s="24" t="e">
        <f t="shared" si="4"/>
        <v>#DIV/0!</v>
      </c>
    </row>
    <row r="62" spans="1:17" s="11" customFormat="1" ht="20.25" customHeight="1" hidden="1">
      <c r="A62" s="16" t="s">
        <v>4</v>
      </c>
      <c r="B62" s="3">
        <v>41035000</v>
      </c>
      <c r="C62" s="25"/>
      <c r="D62" s="25"/>
      <c r="E62" s="25">
        <f t="shared" si="18"/>
        <v>0</v>
      </c>
      <c r="F62" s="25"/>
      <c r="G62" s="25"/>
      <c r="H62" s="25">
        <f t="shared" si="16"/>
        <v>0</v>
      </c>
      <c r="I62" s="25"/>
      <c r="J62" s="25"/>
      <c r="K62" s="25">
        <f t="shared" si="17"/>
        <v>0</v>
      </c>
      <c r="L62" s="24" t="e">
        <f t="shared" si="1"/>
        <v>#DIV/0!</v>
      </c>
      <c r="M62" s="24"/>
      <c r="N62" s="24" t="e">
        <f t="shared" si="2"/>
        <v>#DIV/0!</v>
      </c>
      <c r="O62" s="24" t="e">
        <f t="shared" si="3"/>
        <v>#DIV/0!</v>
      </c>
      <c r="P62" s="24" t="e">
        <f>J62/G62*100</f>
        <v>#DIV/0!</v>
      </c>
      <c r="Q62" s="24" t="e">
        <f t="shared" si="4"/>
        <v>#DIV/0!</v>
      </c>
    </row>
    <row r="63" spans="1:17" s="11" customFormat="1" ht="25.5" hidden="1">
      <c r="A63" s="45" t="s">
        <v>44</v>
      </c>
      <c r="B63" s="3">
        <v>41035400</v>
      </c>
      <c r="C63" s="25"/>
      <c r="D63" s="25"/>
      <c r="E63" s="25">
        <f t="shared" si="18"/>
        <v>0</v>
      </c>
      <c r="F63" s="25"/>
      <c r="G63" s="25"/>
      <c r="H63" s="25">
        <f t="shared" si="16"/>
        <v>0</v>
      </c>
      <c r="I63" s="25"/>
      <c r="J63" s="25"/>
      <c r="K63" s="25">
        <f t="shared" si="17"/>
        <v>0</v>
      </c>
      <c r="L63" s="24" t="e">
        <f t="shared" si="1"/>
        <v>#DIV/0!</v>
      </c>
      <c r="M63" s="24"/>
      <c r="N63" s="24" t="e">
        <f t="shared" si="2"/>
        <v>#DIV/0!</v>
      </c>
      <c r="O63" s="24" t="e">
        <f t="shared" si="3"/>
        <v>#DIV/0!</v>
      </c>
      <c r="P63" s="24"/>
      <c r="Q63" s="24" t="e">
        <f t="shared" si="4"/>
        <v>#DIV/0!</v>
      </c>
    </row>
    <row r="64" spans="1:17" s="5" customFormat="1" ht="51" hidden="1">
      <c r="A64" s="16" t="s">
        <v>27</v>
      </c>
      <c r="B64" s="3">
        <v>41035800</v>
      </c>
      <c r="C64" s="25"/>
      <c r="D64" s="25"/>
      <c r="E64" s="25">
        <f t="shared" si="18"/>
        <v>0</v>
      </c>
      <c r="F64" s="25"/>
      <c r="G64" s="25"/>
      <c r="H64" s="25">
        <f t="shared" si="16"/>
        <v>0</v>
      </c>
      <c r="I64" s="25"/>
      <c r="J64" s="25"/>
      <c r="K64" s="25">
        <f t="shared" si="17"/>
        <v>0</v>
      </c>
      <c r="L64" s="24" t="e">
        <f t="shared" si="1"/>
        <v>#DIV/0!</v>
      </c>
      <c r="M64" s="24"/>
      <c r="N64" s="24" t="e">
        <f t="shared" si="2"/>
        <v>#DIV/0!</v>
      </c>
      <c r="O64" s="24" t="e">
        <f t="shared" si="3"/>
        <v>#DIV/0!</v>
      </c>
      <c r="P64" s="24"/>
      <c r="Q64" s="24" t="e">
        <f t="shared" si="4"/>
        <v>#DIV/0!</v>
      </c>
    </row>
    <row r="65" spans="1:17" s="19" customFormat="1" ht="18" customHeight="1">
      <c r="A65" s="66" t="s">
        <v>62</v>
      </c>
      <c r="B65" s="67">
        <v>41040000</v>
      </c>
      <c r="C65" s="20">
        <f>C66</f>
        <v>592.4</v>
      </c>
      <c r="D65" s="20"/>
      <c r="E65" s="20">
        <f t="shared" si="18"/>
        <v>592.4</v>
      </c>
      <c r="F65" s="20">
        <f>F66</f>
        <v>592.4</v>
      </c>
      <c r="G65" s="20"/>
      <c r="H65" s="20">
        <f t="shared" si="16"/>
        <v>592.4</v>
      </c>
      <c r="I65" s="20">
        <f>I66</f>
        <v>592.4</v>
      </c>
      <c r="J65" s="20"/>
      <c r="K65" s="20">
        <f t="shared" si="17"/>
        <v>592.4</v>
      </c>
      <c r="L65" s="20">
        <f t="shared" si="1"/>
        <v>100</v>
      </c>
      <c r="M65" s="20"/>
      <c r="N65" s="20">
        <f t="shared" si="2"/>
        <v>100</v>
      </c>
      <c r="O65" s="20">
        <f t="shared" si="3"/>
        <v>100</v>
      </c>
      <c r="P65" s="20"/>
      <c r="Q65" s="20">
        <f t="shared" si="4"/>
        <v>100</v>
      </c>
    </row>
    <row r="66" spans="1:17" s="5" customFormat="1" ht="37.5" customHeight="1">
      <c r="A66" s="58" t="s">
        <v>63</v>
      </c>
      <c r="B66" s="3">
        <v>41040200</v>
      </c>
      <c r="C66" s="25">
        <v>592.4</v>
      </c>
      <c r="D66" s="25"/>
      <c r="E66" s="25">
        <f>C66+D66</f>
        <v>592.4</v>
      </c>
      <c r="F66" s="71">
        <v>592.4</v>
      </c>
      <c r="G66" s="25"/>
      <c r="H66" s="25">
        <f t="shared" si="16"/>
        <v>592.4</v>
      </c>
      <c r="I66" s="25">
        <v>592.4</v>
      </c>
      <c r="J66" s="25"/>
      <c r="K66" s="25">
        <f aca="true" t="shared" si="19" ref="K66:K72">I66+J66</f>
        <v>592.4</v>
      </c>
      <c r="L66" s="25">
        <f t="shared" si="1"/>
        <v>100</v>
      </c>
      <c r="M66" s="25"/>
      <c r="N66" s="25">
        <f t="shared" si="2"/>
        <v>100</v>
      </c>
      <c r="O66" s="25">
        <f t="shared" si="3"/>
        <v>100</v>
      </c>
      <c r="P66" s="25"/>
      <c r="Q66" s="25">
        <f t="shared" si="4"/>
        <v>100</v>
      </c>
    </row>
    <row r="67" spans="1:17" s="19" customFormat="1" ht="21.75" customHeight="1">
      <c r="A67" s="68" t="s">
        <v>68</v>
      </c>
      <c r="B67" s="67">
        <v>41050000</v>
      </c>
      <c r="C67" s="20">
        <f>C68+C69+C70</f>
        <v>101.2</v>
      </c>
      <c r="D67" s="20"/>
      <c r="E67" s="20"/>
      <c r="F67" s="20">
        <f>F68+F69+F70+F71+F72</f>
        <v>648.8</v>
      </c>
      <c r="G67" s="20">
        <f>G68</f>
        <v>0</v>
      </c>
      <c r="H67" s="20">
        <f t="shared" si="16"/>
        <v>648.8</v>
      </c>
      <c r="I67" s="20">
        <f>I68+I69+I70+I71+I72</f>
        <v>638.1999999999999</v>
      </c>
      <c r="J67" s="20">
        <f>J68</f>
        <v>0</v>
      </c>
      <c r="K67" s="20">
        <f t="shared" si="19"/>
        <v>638.1999999999999</v>
      </c>
      <c r="L67" s="20"/>
      <c r="M67" s="20"/>
      <c r="N67" s="20"/>
      <c r="O67" s="24">
        <f t="shared" si="3"/>
        <v>98.36621454993835</v>
      </c>
      <c r="P67" s="20"/>
      <c r="Q67" s="20">
        <f t="shared" si="4"/>
        <v>98.36621454993835</v>
      </c>
    </row>
    <row r="68" spans="1:17" s="5" customFormat="1" ht="28.5" customHeight="1">
      <c r="A68" s="63" t="s">
        <v>69</v>
      </c>
      <c r="B68" s="3">
        <v>41051100</v>
      </c>
      <c r="C68" s="25">
        <v>0</v>
      </c>
      <c r="D68" s="25"/>
      <c r="E68" s="25"/>
      <c r="F68" s="25">
        <v>79.2</v>
      </c>
      <c r="G68" s="25">
        <v>0</v>
      </c>
      <c r="H68" s="25">
        <f t="shared" si="16"/>
        <v>79.2</v>
      </c>
      <c r="I68" s="25">
        <v>79.2</v>
      </c>
      <c r="J68" s="25">
        <v>0</v>
      </c>
      <c r="K68" s="25">
        <f t="shared" si="19"/>
        <v>79.2</v>
      </c>
      <c r="L68" s="24"/>
      <c r="M68" s="24"/>
      <c r="N68" s="24"/>
      <c r="O68" s="25">
        <f t="shared" si="3"/>
        <v>100</v>
      </c>
      <c r="P68" s="25"/>
      <c r="Q68" s="25">
        <f t="shared" si="4"/>
        <v>100</v>
      </c>
    </row>
    <row r="69" spans="1:17" s="5" customFormat="1" ht="34.5" customHeight="1">
      <c r="A69" s="65" t="s">
        <v>71</v>
      </c>
      <c r="B69" s="3">
        <v>41051200</v>
      </c>
      <c r="C69" s="25">
        <v>101.2</v>
      </c>
      <c r="D69" s="25"/>
      <c r="E69" s="25"/>
      <c r="F69" s="71">
        <v>150.2</v>
      </c>
      <c r="G69" s="25"/>
      <c r="H69" s="25">
        <f t="shared" si="16"/>
        <v>150.2</v>
      </c>
      <c r="I69" s="25">
        <v>147.5</v>
      </c>
      <c r="J69" s="25"/>
      <c r="K69" s="25">
        <f t="shared" si="19"/>
        <v>147.5</v>
      </c>
      <c r="L69" s="24"/>
      <c r="M69" s="24"/>
      <c r="N69" s="24"/>
      <c r="O69" s="25">
        <f t="shared" si="3"/>
        <v>98.202396804261</v>
      </c>
      <c r="P69" s="25"/>
      <c r="Q69" s="25">
        <f t="shared" si="4"/>
        <v>98.202396804261</v>
      </c>
    </row>
    <row r="70" spans="1:17" s="5" customFormat="1" ht="34.5" customHeight="1">
      <c r="A70" s="65" t="s">
        <v>72</v>
      </c>
      <c r="B70" s="3">
        <v>41051400</v>
      </c>
      <c r="C70" s="25">
        <v>0</v>
      </c>
      <c r="D70" s="25"/>
      <c r="E70" s="25"/>
      <c r="F70" s="71">
        <v>146.6</v>
      </c>
      <c r="G70" s="25"/>
      <c r="H70" s="25">
        <f t="shared" si="16"/>
        <v>146.6</v>
      </c>
      <c r="I70" s="25">
        <v>146.6</v>
      </c>
      <c r="J70" s="25"/>
      <c r="K70" s="25">
        <f t="shared" si="19"/>
        <v>146.6</v>
      </c>
      <c r="L70" s="24"/>
      <c r="M70" s="24"/>
      <c r="N70" s="24"/>
      <c r="O70" s="25">
        <f t="shared" si="3"/>
        <v>100</v>
      </c>
      <c r="P70" s="24"/>
      <c r="Q70" s="25">
        <f t="shared" si="4"/>
        <v>100</v>
      </c>
    </row>
    <row r="71" spans="1:17" s="5" customFormat="1" ht="29.25" customHeight="1">
      <c r="A71" s="65" t="s">
        <v>78</v>
      </c>
      <c r="B71" s="3">
        <v>41053000</v>
      </c>
      <c r="C71" s="25">
        <v>0</v>
      </c>
      <c r="D71" s="25"/>
      <c r="E71" s="25"/>
      <c r="F71" s="71">
        <v>119.7</v>
      </c>
      <c r="G71" s="25"/>
      <c r="H71" s="25">
        <f>F71+G71</f>
        <v>119.7</v>
      </c>
      <c r="I71" s="25">
        <v>111.8</v>
      </c>
      <c r="J71" s="25"/>
      <c r="K71" s="25">
        <f t="shared" si="19"/>
        <v>111.8</v>
      </c>
      <c r="L71" s="24"/>
      <c r="M71" s="24"/>
      <c r="N71" s="24"/>
      <c r="O71" s="25">
        <f t="shared" si="3"/>
        <v>93.4001670843776</v>
      </c>
      <c r="P71" s="24"/>
      <c r="Q71" s="25">
        <f t="shared" si="4"/>
        <v>93.4001670843776</v>
      </c>
    </row>
    <row r="72" spans="1:17" s="5" customFormat="1" ht="27.75" customHeight="1">
      <c r="A72" s="65" t="s">
        <v>79</v>
      </c>
      <c r="B72" s="3">
        <v>41054300</v>
      </c>
      <c r="C72" s="25">
        <v>0</v>
      </c>
      <c r="D72" s="25"/>
      <c r="E72" s="25"/>
      <c r="F72" s="71">
        <v>153.1</v>
      </c>
      <c r="G72" s="25"/>
      <c r="H72" s="25">
        <f>F72+G72</f>
        <v>153.1</v>
      </c>
      <c r="I72" s="25">
        <v>153.1</v>
      </c>
      <c r="J72" s="25"/>
      <c r="K72" s="25">
        <f t="shared" si="19"/>
        <v>153.1</v>
      </c>
      <c r="L72" s="24"/>
      <c r="M72" s="24"/>
      <c r="N72" s="24"/>
      <c r="O72" s="25">
        <f t="shared" si="3"/>
        <v>100</v>
      </c>
      <c r="P72" s="24"/>
      <c r="Q72" s="25">
        <f t="shared" si="4"/>
        <v>100</v>
      </c>
    </row>
    <row r="73" spans="1:17" s="5" customFormat="1" ht="18" customHeight="1">
      <c r="A73" s="65" t="s">
        <v>83</v>
      </c>
      <c r="B73" s="3">
        <v>50000000</v>
      </c>
      <c r="C73" s="25"/>
      <c r="D73" s="25"/>
      <c r="E73" s="25"/>
      <c r="F73" s="71"/>
      <c r="G73" s="25"/>
      <c r="H73" s="25"/>
      <c r="I73" s="25"/>
      <c r="J73" s="25">
        <f>J74</f>
        <v>1.5</v>
      </c>
      <c r="K73" s="25">
        <f>I73+J73</f>
        <v>1.5</v>
      </c>
      <c r="L73" s="24"/>
      <c r="M73" s="24"/>
      <c r="N73" s="24"/>
      <c r="O73" s="25"/>
      <c r="P73" s="24"/>
      <c r="Q73" s="25"/>
    </row>
    <row r="74" spans="1:17" s="5" customFormat="1" ht="36.75" customHeight="1">
      <c r="A74" s="65" t="s">
        <v>82</v>
      </c>
      <c r="B74" s="3">
        <v>50110000</v>
      </c>
      <c r="C74" s="25"/>
      <c r="D74" s="25"/>
      <c r="E74" s="25"/>
      <c r="F74" s="71"/>
      <c r="G74" s="25"/>
      <c r="H74" s="25"/>
      <c r="I74" s="25"/>
      <c r="J74" s="25">
        <v>1.5</v>
      </c>
      <c r="K74" s="25">
        <f>I74+J74</f>
        <v>1.5</v>
      </c>
      <c r="L74" s="24"/>
      <c r="M74" s="24"/>
      <c r="N74" s="24"/>
      <c r="O74" s="25"/>
      <c r="P74" s="24"/>
      <c r="Q74" s="25"/>
    </row>
    <row r="75" spans="1:17" s="32" customFormat="1" ht="23.25" customHeight="1">
      <c r="A75" s="33" t="s">
        <v>30</v>
      </c>
      <c r="B75" s="33">
        <v>900102</v>
      </c>
      <c r="C75" s="31">
        <f aca="true" t="shared" si="20" ref="C75:J75">C52+C53</f>
        <v>60441.79000000001</v>
      </c>
      <c r="D75" s="31">
        <f t="shared" si="20"/>
        <v>550</v>
      </c>
      <c r="E75" s="31">
        <f t="shared" si="20"/>
        <v>60890.590000000004</v>
      </c>
      <c r="F75" s="31">
        <f t="shared" si="20"/>
        <v>66167.4</v>
      </c>
      <c r="G75" s="31">
        <f t="shared" si="20"/>
        <v>964.9</v>
      </c>
      <c r="H75" s="31">
        <f t="shared" si="20"/>
        <v>67132.3</v>
      </c>
      <c r="I75" s="31">
        <f t="shared" si="20"/>
        <v>64862.700000000004</v>
      </c>
      <c r="J75" s="31">
        <f t="shared" si="20"/>
        <v>1060.5500000000002</v>
      </c>
      <c r="K75" s="31">
        <f>K52+K53+K73</f>
        <v>65923.25</v>
      </c>
      <c r="L75" s="31">
        <f t="shared" si="1"/>
        <v>107.31432672659098</v>
      </c>
      <c r="M75" s="31">
        <f>J75/D75*100</f>
        <v>192.82727272727277</v>
      </c>
      <c r="N75" s="31">
        <f t="shared" si="2"/>
        <v>108.26508660862046</v>
      </c>
      <c r="O75" s="31">
        <f t="shared" si="3"/>
        <v>98.0281830629585</v>
      </c>
      <c r="P75" s="31">
        <f>J75/G75*100</f>
        <v>109.91294434656442</v>
      </c>
      <c r="Q75" s="31">
        <f t="shared" si="4"/>
        <v>98.19900405616968</v>
      </c>
    </row>
    <row r="76" spans="1:17" s="5" customFormat="1" ht="12.75" hidden="1">
      <c r="A76" s="16" t="s">
        <v>19</v>
      </c>
      <c r="B76" s="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12" customFormat="1" ht="12.75" hidden="1">
      <c r="A77" s="7" t="s">
        <v>23</v>
      </c>
      <c r="B77" s="6">
        <v>203000</v>
      </c>
      <c r="C77" s="25"/>
      <c r="D77" s="25"/>
      <c r="E77" s="25">
        <f>C77+D77</f>
        <v>0</v>
      </c>
      <c r="F77" s="25"/>
      <c r="G77" s="25"/>
      <c r="H77" s="25">
        <f aca="true" t="shared" si="21" ref="H77:H83">F77+G77</f>
        <v>0</v>
      </c>
      <c r="I77" s="25"/>
      <c r="J77" s="25"/>
      <c r="K77" s="25">
        <f>I77+J77</f>
        <v>0</v>
      </c>
      <c r="L77" s="24"/>
      <c r="M77" s="24"/>
      <c r="N77" s="24"/>
      <c r="O77" s="24"/>
      <c r="P77" s="24"/>
      <c r="Q77" s="24"/>
    </row>
    <row r="78" spans="1:17" s="13" customFormat="1" ht="12.75" hidden="1">
      <c r="A78" s="7" t="s">
        <v>20</v>
      </c>
      <c r="B78" s="6">
        <v>205000</v>
      </c>
      <c r="C78" s="26"/>
      <c r="D78" s="26"/>
      <c r="E78" s="25">
        <f>C78+D78</f>
        <v>0</v>
      </c>
      <c r="F78" s="26"/>
      <c r="G78" s="26"/>
      <c r="H78" s="25">
        <f t="shared" si="21"/>
        <v>0</v>
      </c>
      <c r="I78" s="26"/>
      <c r="J78" s="26"/>
      <c r="K78" s="25">
        <f>I78+J78</f>
        <v>0</v>
      </c>
      <c r="L78" s="24"/>
      <c r="M78" s="24"/>
      <c r="N78" s="24"/>
      <c r="O78" s="24"/>
      <c r="P78" s="24" t="e">
        <f aca="true" t="shared" si="22" ref="P78:P83">J78/G78*100</f>
        <v>#DIV/0!</v>
      </c>
      <c r="Q78" s="24" t="e">
        <f t="shared" si="4"/>
        <v>#DIV/0!</v>
      </c>
    </row>
    <row r="79" spans="1:17" s="13" customFormat="1" ht="12.75" hidden="1">
      <c r="A79" s="7" t="s">
        <v>21</v>
      </c>
      <c r="B79" s="14">
        <v>208000</v>
      </c>
      <c r="C79" s="26"/>
      <c r="D79" s="26"/>
      <c r="E79" s="25">
        <f>C79+D79</f>
        <v>0</v>
      </c>
      <c r="F79" s="26"/>
      <c r="G79" s="26"/>
      <c r="H79" s="25">
        <f t="shared" si="21"/>
        <v>0</v>
      </c>
      <c r="I79" s="26"/>
      <c r="J79" s="26"/>
      <c r="K79" s="25">
        <f>I79+J79</f>
        <v>0</v>
      </c>
      <c r="L79" s="24"/>
      <c r="M79" s="24"/>
      <c r="N79" s="24"/>
      <c r="O79" s="24" t="e">
        <f t="shared" si="3"/>
        <v>#DIV/0!</v>
      </c>
      <c r="P79" s="24" t="e">
        <f t="shared" si="22"/>
        <v>#DIV/0!</v>
      </c>
      <c r="Q79" s="24" t="e">
        <f t="shared" si="4"/>
        <v>#DIV/0!</v>
      </c>
    </row>
    <row r="80" spans="1:17" s="13" customFormat="1" ht="22.5" hidden="1">
      <c r="A80" s="7" t="s">
        <v>32</v>
      </c>
      <c r="B80" s="14">
        <v>208400</v>
      </c>
      <c r="C80" s="26"/>
      <c r="D80" s="26"/>
      <c r="E80" s="25">
        <f>C80+D80</f>
        <v>0</v>
      </c>
      <c r="F80" s="26"/>
      <c r="G80" s="26"/>
      <c r="H80" s="25">
        <f t="shared" si="21"/>
        <v>0</v>
      </c>
      <c r="I80" s="26"/>
      <c r="J80" s="26"/>
      <c r="K80" s="25">
        <f>I80+J80</f>
        <v>0</v>
      </c>
      <c r="L80" s="24"/>
      <c r="M80" s="24"/>
      <c r="N80" s="24"/>
      <c r="O80" s="24" t="e">
        <f t="shared" si="3"/>
        <v>#DIV/0!</v>
      </c>
      <c r="P80" s="24" t="e">
        <f t="shared" si="22"/>
        <v>#DIV/0!</v>
      </c>
      <c r="Q80" s="24"/>
    </row>
    <row r="81" spans="1:17" s="13" customFormat="1" ht="12.75" hidden="1">
      <c r="A81" s="7" t="s">
        <v>22</v>
      </c>
      <c r="B81" s="14">
        <v>404100</v>
      </c>
      <c r="C81" s="26"/>
      <c r="D81" s="26"/>
      <c r="E81" s="25">
        <f>C81+D81</f>
        <v>0</v>
      </c>
      <c r="F81" s="26"/>
      <c r="G81" s="26"/>
      <c r="H81" s="25">
        <f t="shared" si="21"/>
        <v>0</v>
      </c>
      <c r="I81" s="26"/>
      <c r="J81" s="26"/>
      <c r="K81" s="25">
        <f>I81+J81</f>
        <v>0</v>
      </c>
      <c r="L81" s="24" t="e">
        <f t="shared" si="1"/>
        <v>#DIV/0!</v>
      </c>
      <c r="M81" s="24" t="e">
        <f>J81/D81*100</f>
        <v>#DIV/0!</v>
      </c>
      <c r="N81" s="24" t="e">
        <f t="shared" si="2"/>
        <v>#DIV/0!</v>
      </c>
      <c r="O81" s="24" t="e">
        <f t="shared" si="3"/>
        <v>#DIV/0!</v>
      </c>
      <c r="P81" s="24" t="e">
        <f t="shared" si="22"/>
        <v>#DIV/0!</v>
      </c>
      <c r="Q81" s="24" t="e">
        <f t="shared" si="4"/>
        <v>#DIV/0!</v>
      </c>
    </row>
    <row r="82" spans="1:17" s="34" customFormat="1" ht="15.75" hidden="1">
      <c r="A82" s="33" t="s">
        <v>31</v>
      </c>
      <c r="B82" s="33"/>
      <c r="C82" s="31">
        <f>C75+C77+C78+C79</f>
        <v>60441.79000000001</v>
      </c>
      <c r="D82" s="31">
        <f>D75+D77+D78+D79</f>
        <v>550</v>
      </c>
      <c r="E82" s="31">
        <f>E75+E77+E78+E79</f>
        <v>60890.590000000004</v>
      </c>
      <c r="F82" s="31">
        <f>F75+F77+F78+F79</f>
        <v>66167.4</v>
      </c>
      <c r="G82" s="31">
        <f>G75+G77+G78+G79</f>
        <v>964.9</v>
      </c>
      <c r="H82" s="31">
        <f t="shared" si="21"/>
        <v>67132.29999999999</v>
      </c>
      <c r="I82" s="31">
        <f>I75+I78+I79</f>
        <v>64862.700000000004</v>
      </c>
      <c r="J82" s="31">
        <f>J75+J78+J79</f>
        <v>1060.5500000000002</v>
      </c>
      <c r="K82" s="31">
        <f>K75+K77+K78+K79+K80+K81</f>
        <v>65923.25</v>
      </c>
      <c r="L82" s="24">
        <f t="shared" si="1"/>
        <v>107.31432672659098</v>
      </c>
      <c r="M82" s="24">
        <f>J82/D82*100</f>
        <v>192.82727272727277</v>
      </c>
      <c r="N82" s="24">
        <f t="shared" si="2"/>
        <v>108.26508660862046</v>
      </c>
      <c r="O82" s="24">
        <f t="shared" si="3"/>
        <v>98.0281830629585</v>
      </c>
      <c r="P82" s="24">
        <f t="shared" si="22"/>
        <v>109.91294434656442</v>
      </c>
      <c r="Q82" s="24">
        <f t="shared" si="4"/>
        <v>98.1990040561697</v>
      </c>
    </row>
    <row r="83" spans="1:17" s="12" customFormat="1" ht="12.75" hidden="1">
      <c r="A83" s="16" t="s">
        <v>3</v>
      </c>
      <c r="B83" s="3"/>
      <c r="C83" s="25">
        <f>C82-1990</f>
        <v>58451.79000000001</v>
      </c>
      <c r="D83" s="25">
        <f>D82</f>
        <v>550</v>
      </c>
      <c r="E83" s="25">
        <f>C83+D83</f>
        <v>59001.79000000001</v>
      </c>
      <c r="F83" s="25">
        <f>F82-'[1]2017'!$F$82</f>
        <v>64987.899999999994</v>
      </c>
      <c r="G83" s="25">
        <f>G82-'[1]2017'!$G$82</f>
        <v>-3514.4</v>
      </c>
      <c r="H83" s="25">
        <f t="shared" si="21"/>
        <v>61473.49999999999</v>
      </c>
      <c r="I83" s="25">
        <f>I82-'[1]2017'!$I$82</f>
        <v>63848.3</v>
      </c>
      <c r="J83" s="25">
        <f>J82-'[1]2017'!$J$82</f>
        <v>-2092.25</v>
      </c>
      <c r="K83" s="25">
        <f>I83+J83</f>
        <v>61756.05</v>
      </c>
      <c r="L83" s="24">
        <f t="shared" si="1"/>
        <v>109.23241187310089</v>
      </c>
      <c r="M83" s="24">
        <f>J83/D83*100</f>
        <v>-380.40909090909093</v>
      </c>
      <c r="N83" s="24">
        <f t="shared" si="2"/>
        <v>104.6680956628604</v>
      </c>
      <c r="O83" s="24">
        <f t="shared" si="3"/>
        <v>98.2464427993519</v>
      </c>
      <c r="P83" s="24">
        <f t="shared" si="22"/>
        <v>59.53363305258365</v>
      </c>
      <c r="Q83" s="24">
        <f t="shared" si="4"/>
        <v>100.45962894580593</v>
      </c>
    </row>
    <row r="84" spans="6:11" ht="12.75">
      <c r="F84" s="35"/>
      <c r="G84" s="35"/>
      <c r="I84" s="35"/>
      <c r="J84" s="35"/>
      <c r="K84" s="35"/>
    </row>
    <row r="85" spans="6:11" ht="12.75">
      <c r="F85" s="49"/>
      <c r="G85" s="49"/>
      <c r="I85" s="35"/>
      <c r="J85" s="35"/>
      <c r="K85" s="35"/>
    </row>
    <row r="86" spans="3:10" ht="12.75">
      <c r="C86" s="35"/>
      <c r="D86" s="35"/>
      <c r="F86" s="35"/>
      <c r="G86" s="35"/>
      <c r="I86" s="35"/>
      <c r="J86" s="35"/>
    </row>
    <row r="87" spans="6:10" ht="12.75">
      <c r="F87" s="35"/>
      <c r="G87" s="35"/>
      <c r="I87" s="35"/>
      <c r="J87" s="35"/>
    </row>
    <row r="90" ht="12.75">
      <c r="J90" s="35"/>
    </row>
    <row r="91" ht="12.75">
      <c r="J91" s="35"/>
    </row>
  </sheetData>
  <sheetProtection/>
  <mergeCells count="12"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1</cp:lastModifiedBy>
  <cp:lastPrinted>2020-02-26T11:54:11Z</cp:lastPrinted>
  <dcterms:created xsi:type="dcterms:W3CDTF">2001-01-27T07:49:27Z</dcterms:created>
  <dcterms:modified xsi:type="dcterms:W3CDTF">2020-02-26T11:54:48Z</dcterms:modified>
  <cp:category/>
  <cp:version/>
  <cp:contentType/>
  <cp:contentStatus/>
</cp:coreProperties>
</file>