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видатки 2019" sheetId="1" r:id="rId1"/>
  </sheets>
  <definedNames>
    <definedName name="_xlnm.Print_Titles" localSheetId="0">'видатки 2019'!$1:$3</definedName>
    <definedName name="_xlnm.Print_Area" localSheetId="0">'видатки 2019'!$A$1:$R$73</definedName>
  </definedNames>
  <calcPr fullCalcOnLoad="1"/>
</workbook>
</file>

<file path=xl/sharedStrings.xml><?xml version="1.0" encoding="utf-8"?>
<sst xmlns="http://schemas.openxmlformats.org/spreadsheetml/2006/main" count="179" uniqueCount="159">
  <si>
    <t>Найменування показника</t>
  </si>
  <si>
    <t>ВИДАТКИ</t>
  </si>
  <si>
    <t>Органи місцевого самоврядування</t>
  </si>
  <si>
    <t>Освіта</t>
  </si>
  <si>
    <t>Культура і мистецтво</t>
  </si>
  <si>
    <t>Фізична культура і спорт</t>
  </si>
  <si>
    <t>Видатки, не віднесені до основних груп</t>
  </si>
  <si>
    <t>РАЗОМ ВИДАТКІВ</t>
  </si>
  <si>
    <t>010000</t>
  </si>
  <si>
    <t>070000</t>
  </si>
  <si>
    <t>080000</t>
  </si>
  <si>
    <t>110000</t>
  </si>
  <si>
    <t>130000</t>
  </si>
  <si>
    <t>900201</t>
  </si>
  <si>
    <t>Видатки, на фінансування робіт, пов'язаних з будівництвом, реконструкцією ремонтом і утриманням автомобільних доріг загального користування</t>
  </si>
  <si>
    <t>Фонд охорони навколишнього природного середовища</t>
  </si>
  <si>
    <t>010116</t>
  </si>
  <si>
    <t>Обслуговування державного боргу</t>
  </si>
  <si>
    <t>Сплата процентів по залучених кредитних ресурсах</t>
  </si>
  <si>
    <t>110201</t>
  </si>
  <si>
    <t>110204</t>
  </si>
  <si>
    <t>110502</t>
  </si>
  <si>
    <t>130102</t>
  </si>
  <si>
    <t>Бібліотеки</t>
  </si>
  <si>
    <t xml:space="preserve">Палаци і будинки культури </t>
  </si>
  <si>
    <t>Інші культурно-освітні заклади і заходи</t>
  </si>
  <si>
    <t>Кошти, що передаються із загального фонду бюджету до бюджету розвитку (спеціального фонду)</t>
  </si>
  <si>
    <t xml:space="preserve">Дотації вирівнювання, що передаються з районних бюджетів </t>
  </si>
  <si>
    <t xml:space="preserve">Інші видатки </t>
  </si>
  <si>
    <t>Загальний фонд</t>
  </si>
  <si>
    <t>Спеціальний фонд</t>
  </si>
  <si>
    <t>Всього</t>
  </si>
  <si>
    <t>Субвенція обласному бюджету на утримання об'єктів спільного користування</t>
  </si>
  <si>
    <t>Охорона навколишнього природного середовища та ядерна безпека</t>
  </si>
  <si>
    <t>Охорона і раціональне використання земель</t>
  </si>
  <si>
    <t>Код  бюджетної класифі кації</t>
  </si>
  <si>
    <t>Запобігання та ліквідація надзвичайних ситуацій</t>
  </si>
  <si>
    <t>Видатки на запобігання та ліквідацію надзвичайних ситуацій та наслідків стихійного лиха</t>
  </si>
  <si>
    <t>Заходи з організації рятування на водах</t>
  </si>
  <si>
    <t>Інші субвенції</t>
  </si>
  <si>
    <t>Інші дотації</t>
  </si>
  <si>
    <t>250344</t>
  </si>
  <si>
    <t>% виконання до уточненого плану на 9 місяців  2010 року</t>
  </si>
  <si>
    <t>0</t>
  </si>
  <si>
    <t>110205</t>
  </si>
  <si>
    <t>Школи естетичного виховання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</si>
  <si>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</si>
  <si>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Реверсна дотація</t>
  </si>
  <si>
    <t xml:space="preserve">                                   Сільський бюджет</t>
  </si>
  <si>
    <t>Дошкільна освіта</t>
  </si>
  <si>
    <t>070101</t>
  </si>
  <si>
    <t>Благоустрій міст, сіл, селищ</t>
  </si>
  <si>
    <t>Оплата послуг</t>
  </si>
  <si>
    <t>Предмети, матеріали, обладнання та інвентар</t>
  </si>
  <si>
    <t>Оплата послуг (крім комунальних)</t>
  </si>
  <si>
    <t>Інші заходи, пов'язані з економічною діяльністю</t>
  </si>
  <si>
    <t>Субсидії та поточні трансферти підприємствам (установам, організаціям)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</si>
  <si>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</si>
  <si>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0178</t>
  </si>
  <si>
    <t>0179</t>
  </si>
  <si>
    <t>0189</t>
  </si>
  <si>
    <t>0192</t>
  </si>
  <si>
    <t>0193</t>
  </si>
  <si>
    <t>0196</t>
  </si>
  <si>
    <t>0197</t>
  </si>
  <si>
    <t>0198</t>
  </si>
  <si>
    <t>0199</t>
  </si>
  <si>
    <t>0203</t>
  </si>
  <si>
    <t>0204</t>
  </si>
  <si>
    <t>0205</t>
  </si>
  <si>
    <t>0210</t>
  </si>
  <si>
    <t>1010</t>
  </si>
  <si>
    <t>4060</t>
  </si>
  <si>
    <t>2210</t>
  </si>
  <si>
    <t>2240</t>
  </si>
  <si>
    <t>2610</t>
  </si>
  <si>
    <t>8600</t>
  </si>
  <si>
    <t>8800</t>
  </si>
  <si>
    <t>9110</t>
  </si>
  <si>
    <t>Охорона та раціональне використання природних ресурсів</t>
  </si>
  <si>
    <t>3122</t>
  </si>
  <si>
    <t>Капітальне будівництво (придбання) інших об'єктів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</si>
  <si>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</si>
  <si>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1020</t>
  </si>
  <si>
    <t>0150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</si>
  <si>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</si>
  <si>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</si>
  <si>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>6030</t>
  </si>
  <si>
    <t>2273</t>
  </si>
  <si>
    <t>Оплата електроенергії</t>
  </si>
  <si>
    <t>3033</t>
  </si>
  <si>
    <t>3191</t>
  </si>
  <si>
    <t>3192</t>
  </si>
  <si>
    <t>3210</t>
  </si>
  <si>
    <t>3242</t>
  </si>
  <si>
    <t>Компенсаційні виплати на пільговий проїзд автомобільним транспортом окремим категоріям громадян</t>
  </si>
  <si>
    <t>Інші видатки на соціальний захист ветеранів війни та праці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</si>
  <si>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</si>
  <si>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</si>
  <si>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</si>
  <si>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</si>
  <si>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</si>
  <si>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</si>
  <si>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</si>
  <si>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8700</t>
  </si>
  <si>
    <t>Резервний фонд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</si>
  <si>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</si>
  <si>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</si>
  <si>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</si>
  <si>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</si>
  <si>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</si>
  <si>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</si>
  <si>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6013</t>
  </si>
  <si>
    <t>Забезпечення діяльності водопроводно-каналізаційного господарства</t>
  </si>
  <si>
    <t>7324</t>
  </si>
  <si>
    <t>Будівництво установ та закладів культури</t>
  </si>
  <si>
    <t>7330</t>
  </si>
  <si>
    <t>Будівництво інших об'єктів соціальної та виробничої інфраструктури комунальної власності</t>
  </si>
  <si>
    <t>7670</t>
  </si>
  <si>
    <t>Внески до статутного капіталу суб'єктів господарювання</t>
  </si>
  <si>
    <t>8311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</si>
  <si>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</si>
  <si>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</si>
  <si>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7693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</si>
  <si>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</si>
  <si>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</si>
  <si>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7350</t>
  </si>
  <si>
    <t>Розроблення схем планування та забудови територій (містобудівної документації)</t>
  </si>
  <si>
    <t>0151</t>
  </si>
  <si>
    <t>0160</t>
  </si>
  <si>
    <t>1090</t>
  </si>
  <si>
    <t>1162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</si>
  <si>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</si>
  <si>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позашкільної освіти позашкільними закладами освіти, заходи із позашкільної роботи з дітьми</t>
  </si>
  <si>
    <t>Інші програми та заходи у сфері освіти</t>
  </si>
  <si>
    <t>7362</t>
  </si>
  <si>
    <t>8340</t>
  </si>
  <si>
    <t>Природоохоронні заходи за рахунок цільових фондів</t>
  </si>
  <si>
    <t>Виконання інвестиційних проектів в рамках формування інфраструктури об`єднаних територіальних громад</t>
  </si>
  <si>
    <t>4030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</si>
  <si>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</si>
  <si>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</si>
  <si>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</si>
  <si>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</si>
  <si>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 xml:space="preserve">Забезпечення діяльності інших закладів у сфері соціального захисту і соціального забезпечення </t>
  </si>
  <si>
    <t>3241</t>
  </si>
  <si>
    <t>Затверджено на 2020 рік</t>
  </si>
  <si>
    <t>% виконання до затвердженого плану на 2020 рік</t>
  </si>
  <si>
    <t>820,4</t>
  </si>
  <si>
    <t>8,0</t>
  </si>
  <si>
    <t>500,0</t>
  </si>
  <si>
    <t>756,8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</si>
  <si>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</si>
  <si>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</si>
  <si>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Затверджено на січень - вересень 2020 року з урахуванням змін</t>
  </si>
  <si>
    <t>Виконано за січень - вересень 2020 року</t>
  </si>
  <si>
    <t>% виконання до затвердженого  з урахуванням змін плану на січень - вересень 2020 року</t>
  </si>
  <si>
    <t>1180</t>
  </si>
  <si>
    <t>Виконання заходів в рамках реалізації програми "Спроможна школа для кращих результатів"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</si>
</sst>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#0.00"/>
    <numFmt numFmtId="186" formatCode="#,##0.00\ &quot;₽&quot;"/>
    <numFmt numFmtId="187" formatCode="[$-FC19]d\ mmmm\ yyyy\ &quot;г.&quot;"/>
    <numFmt numFmtId="188" formatCode="#0.000"/>
    <numFmt numFmtId="189" formatCode="#,##0.0"/>
    <numFmt numFmtId="190" formatCode="#0.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80" fontId="2" fillId="0" borderId="10" xfId="0" applyNumberFormat="1" applyFont="1" applyFill="1" applyBorder="1" applyAlignment="1">
      <alignment vertical="center" wrapText="1"/>
    </xf>
    <xf numFmtId="180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180" fontId="2" fillId="0" borderId="1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180" fontId="2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180" fontId="1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80" fontId="1" fillId="0" borderId="14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48" fillId="0" borderId="10" xfId="57" applyFont="1" applyFill="1" applyBorder="1" applyAlignment="1">
      <alignment vertical="center" wrapText="1"/>
      <protection/>
    </xf>
    <xf numFmtId="0" fontId="48" fillId="0" borderId="10" xfId="55" applyFont="1" applyFill="1" applyBorder="1" applyAlignment="1">
      <alignment vertical="center" wrapText="1"/>
      <protection/>
    </xf>
    <xf numFmtId="0" fontId="49" fillId="0" borderId="10" xfId="57" applyFont="1" applyFill="1" applyBorder="1" applyAlignment="1">
      <alignment vertical="center" wrapText="1"/>
      <protection/>
    </xf>
    <xf numFmtId="2" fontId="1" fillId="0" borderId="10" xfId="0" applyNumberFormat="1" applyFont="1" applyFill="1" applyBorder="1" applyAlignment="1">
      <alignment horizontal="right" vertical="center" wrapText="1"/>
    </xf>
    <xf numFmtId="180" fontId="49" fillId="0" borderId="10" xfId="57" applyNumberFormat="1" applyFont="1" applyFill="1" applyBorder="1" applyAlignment="1">
      <alignment vertical="center" wrapText="1"/>
      <protection/>
    </xf>
    <xf numFmtId="180" fontId="48" fillId="0" borderId="10" xfId="57" applyNumberFormat="1" applyFont="1" applyFill="1" applyBorder="1" applyAlignment="1">
      <alignment vertical="center" wrapText="1"/>
      <protection/>
    </xf>
    <xf numFmtId="180" fontId="50" fillId="0" borderId="10" xfId="0" applyNumberFormat="1" applyFont="1" applyFill="1" applyBorder="1" applyAlignment="1">
      <alignment horizontal="right" vertical="center" wrapText="1"/>
    </xf>
    <xf numFmtId="180" fontId="50" fillId="0" borderId="10" xfId="0" applyNumberFormat="1" applyFont="1" applyFill="1" applyBorder="1" applyAlignment="1">
      <alignment vertical="center" wrapText="1"/>
    </xf>
    <xf numFmtId="180" fontId="51" fillId="0" borderId="10" xfId="57" applyNumberFormat="1" applyFont="1" applyFill="1" applyBorder="1" applyAlignment="1">
      <alignment vertical="center" wrapText="1"/>
      <protection/>
    </xf>
    <xf numFmtId="180" fontId="51" fillId="0" borderId="10" xfId="0" applyNumberFormat="1" applyFont="1" applyFill="1" applyBorder="1" applyAlignment="1">
      <alignment vertical="center" wrapText="1"/>
    </xf>
    <xf numFmtId="185" fontId="51" fillId="0" borderId="10" xfId="57" applyNumberFormat="1" applyFont="1" applyFill="1" applyBorder="1" applyAlignment="1">
      <alignment vertical="center" wrapText="1"/>
      <protection/>
    </xf>
    <xf numFmtId="180" fontId="51" fillId="0" borderId="10" xfId="0" applyNumberFormat="1" applyFont="1" applyFill="1" applyBorder="1" applyAlignment="1">
      <alignment horizontal="right" vertical="center" wrapText="1"/>
    </xf>
    <xf numFmtId="180" fontId="1" fillId="0" borderId="10" xfId="57" applyNumberFormat="1" applyFont="1" applyFill="1" applyBorder="1" applyAlignment="1">
      <alignment vertical="center" wrapText="1"/>
      <protection/>
    </xf>
    <xf numFmtId="180" fontId="2" fillId="0" borderId="10" xfId="57" applyNumberFormat="1" applyFont="1" applyFill="1" applyBorder="1" applyAlignment="1">
      <alignment vertical="center" wrapText="1"/>
      <protection/>
    </xf>
    <xf numFmtId="0" fontId="48" fillId="0" borderId="1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189" fontId="1" fillId="0" borderId="10" xfId="0" applyNumberFormat="1" applyFont="1" applyFill="1" applyBorder="1" applyAlignment="1">
      <alignment horizontal="right" vertical="center" wrapText="1"/>
    </xf>
    <xf numFmtId="190" fontId="2" fillId="0" borderId="10" xfId="57" applyNumberFormat="1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showZeros="0" tabSelected="1" view="pageBreakPreview" zoomScaleSheetLayoutView="100" zoomScalePageLayoutView="0" workbookViewId="0" topLeftCell="A1">
      <pane xSplit="3" ySplit="4" topLeftCell="L6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16" sqref="P16:R16"/>
    </sheetView>
  </sheetViews>
  <sheetFormatPr defaultColWidth="8.875" defaultRowHeight="12.75"/>
  <cols>
    <col min="1" max="1" width="66.75390625" style="5" customWidth="1"/>
    <col min="2" max="2" width="14.125" style="5" customWidth="1"/>
    <col min="3" max="3" width="9.375" style="5" hidden="1" customWidth="1"/>
    <col min="4" max="4" width="9.75390625" style="5" customWidth="1"/>
    <col min="5" max="6" width="8.375" style="5" customWidth="1"/>
    <col min="7" max="7" width="9.625" style="5" customWidth="1"/>
    <col min="8" max="8" width="8.625" style="5" customWidth="1"/>
    <col min="9" max="9" width="9.125" style="5" customWidth="1"/>
    <col min="10" max="10" width="9.00390625" style="5" customWidth="1"/>
    <col min="11" max="12" width="8.25390625" style="5" customWidth="1"/>
    <col min="13" max="13" width="9.125" style="5" customWidth="1"/>
    <col min="14" max="15" width="9.375" style="5" customWidth="1"/>
    <col min="16" max="16" width="8.625" style="5" customWidth="1"/>
    <col min="17" max="17" width="9.125" style="5" customWidth="1"/>
    <col min="18" max="18" width="8.00390625" style="5" customWidth="1"/>
    <col min="19" max="19" width="9.875" style="5" hidden="1" customWidth="1"/>
    <col min="20" max="21" width="9.125" style="5" hidden="1" customWidth="1"/>
    <col min="22" max="16384" width="8.875" style="5" customWidth="1"/>
  </cols>
  <sheetData>
    <row r="1" spans="1:21" ht="12.75" customHeight="1">
      <c r="A1" s="43" t="s">
        <v>0</v>
      </c>
      <c r="B1" s="44" t="s">
        <v>35</v>
      </c>
      <c r="C1" s="44" t="s">
        <v>35</v>
      </c>
      <c r="D1" s="47" t="s">
        <v>48</v>
      </c>
      <c r="E1" s="48"/>
      <c r="F1" s="48"/>
      <c r="G1" s="48"/>
      <c r="H1" s="48"/>
      <c r="I1" s="48"/>
      <c r="J1" s="48"/>
      <c r="K1" s="48"/>
      <c r="L1" s="49"/>
      <c r="M1" s="43" t="s">
        <v>147</v>
      </c>
      <c r="N1" s="43"/>
      <c r="O1" s="43"/>
      <c r="P1" s="43" t="s">
        <v>156</v>
      </c>
      <c r="Q1" s="43"/>
      <c r="R1" s="43"/>
      <c r="S1" s="43" t="s">
        <v>42</v>
      </c>
      <c r="T1" s="43"/>
      <c r="U1" s="43"/>
    </row>
    <row r="2" spans="1:21" ht="45" customHeight="1">
      <c r="A2" s="43"/>
      <c r="B2" s="45"/>
      <c r="C2" s="45"/>
      <c r="D2" s="43" t="s">
        <v>146</v>
      </c>
      <c r="E2" s="43"/>
      <c r="F2" s="43"/>
      <c r="G2" s="43" t="s">
        <v>154</v>
      </c>
      <c r="H2" s="43"/>
      <c r="I2" s="43"/>
      <c r="J2" s="43" t="s">
        <v>155</v>
      </c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38.25">
      <c r="A3" s="43"/>
      <c r="B3" s="46"/>
      <c r="C3" s="46"/>
      <c r="D3" s="3" t="s">
        <v>29</v>
      </c>
      <c r="E3" s="3" t="s">
        <v>30</v>
      </c>
      <c r="F3" s="3" t="s">
        <v>31</v>
      </c>
      <c r="G3" s="3" t="s">
        <v>29</v>
      </c>
      <c r="H3" s="3" t="s">
        <v>30</v>
      </c>
      <c r="I3" s="3" t="s">
        <v>31</v>
      </c>
      <c r="J3" s="3" t="s">
        <v>29</v>
      </c>
      <c r="K3" s="3" t="s">
        <v>30</v>
      </c>
      <c r="L3" s="3" t="s">
        <v>31</v>
      </c>
      <c r="M3" s="3" t="s">
        <v>29</v>
      </c>
      <c r="N3" s="3" t="s">
        <v>30</v>
      </c>
      <c r="O3" s="3" t="s">
        <v>31</v>
      </c>
      <c r="P3" s="3" t="s">
        <v>29</v>
      </c>
      <c r="Q3" s="3" t="s">
        <v>30</v>
      </c>
      <c r="R3" s="3" t="s">
        <v>31</v>
      </c>
      <c r="S3" s="3" t="s">
        <v>29</v>
      </c>
      <c r="T3" s="3" t="s">
        <v>30</v>
      </c>
      <c r="U3" s="3" t="s">
        <v>31</v>
      </c>
    </row>
    <row r="4" spans="1:21" ht="12.75">
      <c r="A4" s="8" t="s">
        <v>1</v>
      </c>
      <c r="B4" s="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0"/>
    </row>
    <row r="5" spans="1:23" ht="42.75" customHeight="1">
      <c r="A5" s="11" t="s">
        <v>57</v>
      </c>
      <c r="B5" s="12" t="s">
        <v>84</v>
      </c>
      <c r="C5" s="12" t="s">
        <v>8</v>
      </c>
      <c r="D5" s="7">
        <f>D6</f>
        <v>11775.1</v>
      </c>
      <c r="E5" s="7" t="str">
        <f>E6</f>
        <v>820,4</v>
      </c>
      <c r="F5" s="1">
        <f>F6</f>
        <v>12595.5</v>
      </c>
      <c r="G5" s="7">
        <f>G6</f>
        <v>8585.5</v>
      </c>
      <c r="H5" s="1">
        <f>H6</f>
        <v>675.3</v>
      </c>
      <c r="I5" s="1">
        <f aca="true" t="shared" si="0" ref="I5:I33">G5+H5</f>
        <v>9260.8</v>
      </c>
      <c r="J5" s="1">
        <f>J6</f>
        <v>7460.7</v>
      </c>
      <c r="K5" s="1">
        <f>K6</f>
        <v>646</v>
      </c>
      <c r="L5" s="7">
        <f aca="true" t="shared" si="1" ref="L5:L30">J5+K5</f>
        <v>8106.7</v>
      </c>
      <c r="M5" s="13">
        <f aca="true" t="shared" si="2" ref="M5:M69">J5/D5*100</f>
        <v>63.359971465210485</v>
      </c>
      <c r="N5" s="1">
        <f>K5/E5*100</f>
        <v>78.74207703559239</v>
      </c>
      <c r="O5" s="1">
        <f aca="true" t="shared" si="3" ref="O5:O72">L5/F5*100</f>
        <v>64.36187527291493</v>
      </c>
      <c r="P5" s="1">
        <f>P6</f>
        <v>86.89884106924465</v>
      </c>
      <c r="Q5" s="1">
        <f>K5/H5*100</f>
        <v>95.6611876203169</v>
      </c>
      <c r="R5" s="1">
        <f>R6</f>
        <v>87.53779371112648</v>
      </c>
      <c r="S5" s="1" t="e">
        <f>S6</f>
        <v>#REF!</v>
      </c>
      <c r="T5" s="1">
        <f>T6</f>
        <v>0</v>
      </c>
      <c r="U5" s="1" t="e">
        <f>U6</f>
        <v>#REF!</v>
      </c>
      <c r="V5" s="6"/>
      <c r="W5" s="6"/>
    </row>
    <row r="6" spans="1:21" ht="15" customHeight="1">
      <c r="A6" s="14" t="s">
        <v>2</v>
      </c>
      <c r="B6" s="12" t="s">
        <v>128</v>
      </c>
      <c r="C6" s="15" t="s">
        <v>16</v>
      </c>
      <c r="D6" s="29">
        <v>11775.1</v>
      </c>
      <c r="E6" s="15" t="s">
        <v>148</v>
      </c>
      <c r="F6" s="16">
        <f aca="true" t="shared" si="4" ref="F6:F21">D6+E6</f>
        <v>12595.5</v>
      </c>
      <c r="G6" s="33">
        <v>8585.5</v>
      </c>
      <c r="H6" s="34">
        <v>675.3</v>
      </c>
      <c r="I6" s="1">
        <f t="shared" si="0"/>
        <v>9260.8</v>
      </c>
      <c r="J6" s="35">
        <v>7460.7</v>
      </c>
      <c r="K6" s="34">
        <v>646</v>
      </c>
      <c r="L6" s="34">
        <f t="shared" si="1"/>
        <v>8106.7</v>
      </c>
      <c r="M6" s="13">
        <f t="shared" si="2"/>
        <v>63.359971465210485</v>
      </c>
      <c r="N6" s="1">
        <f>K6/E6*100</f>
        <v>78.74207703559239</v>
      </c>
      <c r="O6" s="1">
        <f t="shared" si="3"/>
        <v>64.36187527291493</v>
      </c>
      <c r="P6" s="2">
        <f aca="true" t="shared" si="5" ref="P6:P43">J6/G6*100</f>
        <v>86.89884106924465</v>
      </c>
      <c r="Q6" s="1">
        <f>K6/H6*100</f>
        <v>95.6611876203169</v>
      </c>
      <c r="R6" s="2">
        <f aca="true" t="shared" si="6" ref="R6:R26">L6/I6*100</f>
        <v>87.53779371112648</v>
      </c>
      <c r="S6" s="2" t="e">
        <f>J6/#REF!*100</f>
        <v>#REF!</v>
      </c>
      <c r="T6" s="2"/>
      <c r="U6" s="2" t="e">
        <f>L6/#REF!*100</f>
        <v>#REF!</v>
      </c>
    </row>
    <row r="7" spans="1:21" ht="33" customHeight="1">
      <c r="A7" s="25" t="s">
        <v>132</v>
      </c>
      <c r="B7" s="12" t="s">
        <v>129</v>
      </c>
      <c r="C7" s="15"/>
      <c r="D7" s="29">
        <v>1910</v>
      </c>
      <c r="E7" s="15"/>
      <c r="F7" s="16"/>
      <c r="G7" s="38">
        <v>1563.6</v>
      </c>
      <c r="H7" s="1">
        <v>0</v>
      </c>
      <c r="I7" s="1">
        <f t="shared" si="0"/>
        <v>1563.6</v>
      </c>
      <c r="J7" s="42">
        <v>1534.1</v>
      </c>
      <c r="K7" s="1">
        <v>0</v>
      </c>
      <c r="L7" s="7">
        <f t="shared" si="1"/>
        <v>1534.1</v>
      </c>
      <c r="M7" s="13">
        <f t="shared" si="2"/>
        <v>80.31937172774869</v>
      </c>
      <c r="N7" s="1"/>
      <c r="O7" s="1"/>
      <c r="P7" s="1">
        <f>J7/G7*100</f>
        <v>98.11332821693529</v>
      </c>
      <c r="Q7" s="1"/>
      <c r="R7" s="1">
        <f>L7/I7*100</f>
        <v>98.11332821693529</v>
      </c>
      <c r="S7" s="2"/>
      <c r="T7" s="2"/>
      <c r="U7" s="2"/>
    </row>
    <row r="8" spans="1:21" ht="21" customHeight="1">
      <c r="A8" s="18" t="s">
        <v>3</v>
      </c>
      <c r="B8" s="12"/>
      <c r="C8" s="12" t="s">
        <v>9</v>
      </c>
      <c r="D8" s="7">
        <f>D9+D10</f>
        <v>27801.9</v>
      </c>
      <c r="E8" s="7">
        <f>E9+E10</f>
        <v>1249.4</v>
      </c>
      <c r="F8" s="7">
        <f t="shared" si="4"/>
        <v>29051.300000000003</v>
      </c>
      <c r="G8" s="7">
        <f>G9+G10+G11</f>
        <v>22403.699999999997</v>
      </c>
      <c r="H8" s="7">
        <f>H9+H10</f>
        <v>461.3</v>
      </c>
      <c r="I8" s="7">
        <f t="shared" si="0"/>
        <v>22864.999999999996</v>
      </c>
      <c r="J8" s="7">
        <f>J9+J10+J11</f>
        <v>18807.3</v>
      </c>
      <c r="K8" s="7">
        <f>K9+K10+K11</f>
        <v>307.3</v>
      </c>
      <c r="L8" s="7">
        <f t="shared" si="1"/>
        <v>19114.6</v>
      </c>
      <c r="M8" s="13">
        <f t="shared" si="2"/>
        <v>67.64753488070959</v>
      </c>
      <c r="N8" s="1">
        <f>K8/E8*100</f>
        <v>24.5958059868737</v>
      </c>
      <c r="O8" s="1">
        <f t="shared" si="3"/>
        <v>65.79602289742627</v>
      </c>
      <c r="P8" s="1">
        <f t="shared" si="5"/>
        <v>83.94729442011811</v>
      </c>
      <c r="Q8" s="1">
        <f>K8/H8*100</f>
        <v>66.61608497723824</v>
      </c>
      <c r="R8" s="1">
        <f t="shared" si="6"/>
        <v>83.59763831183031</v>
      </c>
      <c r="S8" s="1" t="e">
        <f>J8/#REF!*100</f>
        <v>#REF!</v>
      </c>
      <c r="T8" s="1" t="e">
        <f>K8/#REF!*100</f>
        <v>#REF!</v>
      </c>
      <c r="U8" s="1" t="e">
        <f>L8/#REF!*100</f>
        <v>#REF!</v>
      </c>
    </row>
    <row r="9" spans="1:21" ht="20.25" customHeight="1">
      <c r="A9" s="20" t="s">
        <v>49</v>
      </c>
      <c r="B9" s="15" t="s">
        <v>71</v>
      </c>
      <c r="C9" s="15" t="s">
        <v>50</v>
      </c>
      <c r="D9" s="16">
        <v>5138.4</v>
      </c>
      <c r="E9" s="41">
        <v>0</v>
      </c>
      <c r="F9" s="16">
        <f t="shared" si="4"/>
        <v>5138.4</v>
      </c>
      <c r="G9" s="16">
        <v>4348.8</v>
      </c>
      <c r="H9" s="2">
        <v>18.5</v>
      </c>
      <c r="I9" s="16">
        <f t="shared" si="0"/>
        <v>4367.3</v>
      </c>
      <c r="J9" s="2">
        <v>4039.3</v>
      </c>
      <c r="K9" s="2">
        <v>18.6</v>
      </c>
      <c r="L9" s="16">
        <f t="shared" si="1"/>
        <v>4057.9</v>
      </c>
      <c r="M9" s="13">
        <f t="shared" si="2"/>
        <v>78.61007317452905</v>
      </c>
      <c r="N9" s="1"/>
      <c r="O9" s="1">
        <f t="shared" si="3"/>
        <v>78.97205355752764</v>
      </c>
      <c r="P9" s="2">
        <f t="shared" si="5"/>
        <v>92.88309418690214</v>
      </c>
      <c r="Q9" s="1">
        <f>K9/H9*100</f>
        <v>100.54054054054056</v>
      </c>
      <c r="R9" s="2">
        <f t="shared" si="6"/>
        <v>92.91553133514986</v>
      </c>
      <c r="S9" s="2"/>
      <c r="T9" s="2"/>
      <c r="U9" s="2"/>
    </row>
    <row r="10" spans="1:21" ht="42" customHeight="1">
      <c r="A10" s="27" t="s">
        <v>82</v>
      </c>
      <c r="B10" s="15" t="s">
        <v>83</v>
      </c>
      <c r="C10" s="15" t="s">
        <v>10</v>
      </c>
      <c r="D10" s="29">
        <v>22663.5</v>
      </c>
      <c r="E10" s="16">
        <v>1249.4</v>
      </c>
      <c r="F10" s="16">
        <f t="shared" si="4"/>
        <v>23912.9</v>
      </c>
      <c r="G10" s="37">
        <v>17651.1</v>
      </c>
      <c r="H10" s="2">
        <v>442.8</v>
      </c>
      <c r="I10" s="2">
        <f t="shared" si="0"/>
        <v>18093.899999999998</v>
      </c>
      <c r="J10" s="2">
        <v>14440.7</v>
      </c>
      <c r="K10" s="2">
        <v>288.7</v>
      </c>
      <c r="L10" s="2">
        <f t="shared" si="1"/>
        <v>14729.400000000001</v>
      </c>
      <c r="M10" s="13">
        <f t="shared" si="2"/>
        <v>63.717872349813575</v>
      </c>
      <c r="N10" s="1">
        <f>K10/E10*100</f>
        <v>23.107091403873856</v>
      </c>
      <c r="O10" s="1">
        <f t="shared" si="3"/>
        <v>61.59604230352655</v>
      </c>
      <c r="P10" s="2">
        <f t="shared" si="5"/>
        <v>81.81189840859777</v>
      </c>
      <c r="Q10" s="1">
        <f>K10/H10*100</f>
        <v>65.19873532068654</v>
      </c>
      <c r="R10" s="2">
        <f t="shared" si="6"/>
        <v>81.40533549980935</v>
      </c>
      <c r="S10" s="2" t="e">
        <f>J10/#REF!*100</f>
        <v>#REF!</v>
      </c>
      <c r="T10" s="2" t="e">
        <f>K10/#REF!*100</f>
        <v>#REF!</v>
      </c>
      <c r="U10" s="2" t="e">
        <f>L10/#REF!*100</f>
        <v>#REF!</v>
      </c>
    </row>
    <row r="11" spans="1:21" s="19" customFormat="1" ht="32.25" customHeight="1">
      <c r="A11" s="25" t="s">
        <v>133</v>
      </c>
      <c r="B11" s="12" t="s">
        <v>130</v>
      </c>
      <c r="C11" s="12"/>
      <c r="D11" s="30">
        <v>550.7</v>
      </c>
      <c r="E11" s="7"/>
      <c r="F11" s="7">
        <f>D11+E11</f>
        <v>550.7</v>
      </c>
      <c r="G11" s="38">
        <v>403.8</v>
      </c>
      <c r="H11" s="1">
        <v>0</v>
      </c>
      <c r="I11" s="1">
        <f t="shared" si="0"/>
        <v>403.8</v>
      </c>
      <c r="J11" s="1">
        <v>327.3</v>
      </c>
      <c r="K11" s="1">
        <v>0</v>
      </c>
      <c r="L11" s="1">
        <f t="shared" si="1"/>
        <v>327.3</v>
      </c>
      <c r="M11" s="13">
        <f t="shared" si="2"/>
        <v>59.4334483384783</v>
      </c>
      <c r="N11" s="1"/>
      <c r="O11" s="1">
        <f t="shared" si="3"/>
        <v>59.4334483384783</v>
      </c>
      <c r="P11" s="1">
        <f>J11/G11*100</f>
        <v>81.05497771173849</v>
      </c>
      <c r="Q11" s="1"/>
      <c r="R11" s="1">
        <f>L11/I11*100</f>
        <v>81.05497771173849</v>
      </c>
      <c r="S11" s="1"/>
      <c r="T11" s="1"/>
      <c r="U11" s="1"/>
    </row>
    <row r="12" spans="1:21" s="19" customFormat="1" ht="17.25" customHeight="1">
      <c r="A12" s="25" t="s">
        <v>134</v>
      </c>
      <c r="B12" s="12" t="s">
        <v>131</v>
      </c>
      <c r="C12" s="12"/>
      <c r="D12" s="30">
        <v>42</v>
      </c>
      <c r="E12" s="7"/>
      <c r="F12" s="7"/>
      <c r="G12" s="38">
        <v>23</v>
      </c>
      <c r="H12" s="1"/>
      <c r="I12" s="1">
        <f t="shared" si="0"/>
        <v>23</v>
      </c>
      <c r="J12" s="1">
        <v>16.2</v>
      </c>
      <c r="K12" s="1"/>
      <c r="L12" s="1">
        <f t="shared" si="1"/>
        <v>16.2</v>
      </c>
      <c r="M12" s="13">
        <f t="shared" si="2"/>
        <v>38.57142857142857</v>
      </c>
      <c r="N12" s="1"/>
      <c r="O12" s="1"/>
      <c r="P12" s="1">
        <f>J12/G12*100</f>
        <v>70.43478260869564</v>
      </c>
      <c r="Q12" s="1"/>
      <c r="R12" s="1">
        <f>L12/I12*100</f>
        <v>70.43478260869564</v>
      </c>
      <c r="S12" s="1"/>
      <c r="T12" s="1"/>
      <c r="U12" s="1"/>
    </row>
    <row r="13" spans="1:21" s="19" customFormat="1" ht="25.5" customHeight="1">
      <c r="A13" s="25" t="s">
        <v>158</v>
      </c>
      <c r="B13" s="12" t="s">
        <v>157</v>
      </c>
      <c r="C13" s="12"/>
      <c r="D13" s="30">
        <v>0</v>
      </c>
      <c r="E13" s="7"/>
      <c r="F13" s="7"/>
      <c r="G13" s="38"/>
      <c r="H13" s="1">
        <v>5995.8</v>
      </c>
      <c r="I13" s="1">
        <f>H13</f>
        <v>5995.8</v>
      </c>
      <c r="J13" s="1"/>
      <c r="K13" s="1">
        <v>4298.9</v>
      </c>
      <c r="L13" s="1"/>
      <c r="M13" s="13"/>
      <c r="N13" s="1"/>
      <c r="O13" s="1"/>
      <c r="P13" s="1"/>
      <c r="Q13" s="1"/>
      <c r="R13" s="1"/>
      <c r="S13" s="1"/>
      <c r="T13" s="1"/>
      <c r="U13" s="1"/>
    </row>
    <row r="14" spans="1:21" s="19" customFormat="1" ht="27" customHeight="1">
      <c r="A14" s="25" t="s">
        <v>95</v>
      </c>
      <c r="B14" s="12" t="s">
        <v>90</v>
      </c>
      <c r="C14" s="12"/>
      <c r="D14" s="30">
        <v>627.1</v>
      </c>
      <c r="E14" s="12"/>
      <c r="F14" s="7">
        <f t="shared" si="4"/>
        <v>627.1</v>
      </c>
      <c r="G14" s="38">
        <v>327.1</v>
      </c>
      <c r="H14" s="32"/>
      <c r="I14" s="1">
        <f t="shared" si="0"/>
        <v>327.1</v>
      </c>
      <c r="J14" s="1">
        <v>111.4</v>
      </c>
      <c r="K14" s="1"/>
      <c r="L14" s="1">
        <f t="shared" si="1"/>
        <v>111.4</v>
      </c>
      <c r="M14" s="13">
        <f t="shared" si="2"/>
        <v>17.76431191197576</v>
      </c>
      <c r="N14" s="1"/>
      <c r="O14" s="1">
        <f t="shared" si="3"/>
        <v>17.76431191197576</v>
      </c>
      <c r="P14" s="1">
        <f t="shared" si="5"/>
        <v>34.056863344542954</v>
      </c>
      <c r="Q14" s="1"/>
      <c r="R14" s="1">
        <f t="shared" si="6"/>
        <v>34.056863344542954</v>
      </c>
      <c r="S14" s="1"/>
      <c r="T14" s="1"/>
      <c r="U14" s="1"/>
    </row>
    <row r="15" spans="1:21" s="19" customFormat="1" ht="42" customHeight="1">
      <c r="A15" s="25" t="s">
        <v>142</v>
      </c>
      <c r="B15" s="12" t="s">
        <v>143</v>
      </c>
      <c r="C15" s="12"/>
      <c r="D15" s="30">
        <v>1237</v>
      </c>
      <c r="E15" s="12"/>
      <c r="F15" s="7">
        <f>D15+E15</f>
        <v>1237</v>
      </c>
      <c r="G15" s="38">
        <v>1042.4</v>
      </c>
      <c r="H15" s="1"/>
      <c r="I15" s="1">
        <f>G15+H15</f>
        <v>1042.4</v>
      </c>
      <c r="J15" s="1">
        <v>889.8</v>
      </c>
      <c r="K15" s="1"/>
      <c r="L15" s="1">
        <f>J15+K15</f>
        <v>889.8</v>
      </c>
      <c r="M15" s="13">
        <f t="shared" si="2"/>
        <v>71.93209377526273</v>
      </c>
      <c r="N15" s="1"/>
      <c r="O15" s="1">
        <f t="shared" si="3"/>
        <v>71.93209377526273</v>
      </c>
      <c r="P15" s="1">
        <f t="shared" si="5"/>
        <v>85.36070606293168</v>
      </c>
      <c r="Q15" s="1"/>
      <c r="R15" s="1">
        <f t="shared" si="6"/>
        <v>85.36070606293168</v>
      </c>
      <c r="S15" s="1"/>
      <c r="T15" s="1"/>
      <c r="U15" s="1"/>
    </row>
    <row r="16" spans="1:21" s="19" customFormat="1" ht="42" customHeight="1">
      <c r="A16" s="11" t="s">
        <v>122</v>
      </c>
      <c r="B16" s="12" t="s">
        <v>121</v>
      </c>
      <c r="C16" s="12"/>
      <c r="D16" s="30">
        <v>224</v>
      </c>
      <c r="E16" s="12"/>
      <c r="F16" s="7"/>
      <c r="G16" s="38"/>
      <c r="H16" s="32"/>
      <c r="I16" s="1">
        <f t="shared" si="0"/>
        <v>0</v>
      </c>
      <c r="J16" s="1">
        <v>0</v>
      </c>
      <c r="K16" s="32"/>
      <c r="L16" s="1">
        <f t="shared" si="1"/>
        <v>0</v>
      </c>
      <c r="M16" s="13">
        <f t="shared" si="2"/>
        <v>0</v>
      </c>
      <c r="N16" s="1"/>
      <c r="O16" s="1"/>
      <c r="P16" s="1"/>
      <c r="Q16" s="1"/>
      <c r="R16" s="1"/>
      <c r="S16" s="1"/>
      <c r="T16" s="1"/>
      <c r="U16" s="1"/>
    </row>
    <row r="17" spans="1:21" s="19" customFormat="1" ht="22.5" customHeight="1">
      <c r="A17" s="25" t="s">
        <v>96</v>
      </c>
      <c r="B17" s="12" t="s">
        <v>91</v>
      </c>
      <c r="C17" s="12"/>
      <c r="D17" s="30">
        <v>30</v>
      </c>
      <c r="E17" s="12"/>
      <c r="F17" s="7">
        <f t="shared" si="4"/>
        <v>30</v>
      </c>
      <c r="G17" s="38">
        <v>58.5</v>
      </c>
      <c r="H17" s="32"/>
      <c r="I17" s="1">
        <f t="shared" si="0"/>
        <v>58.5</v>
      </c>
      <c r="J17" s="1">
        <v>39.5</v>
      </c>
      <c r="K17" s="32"/>
      <c r="L17" s="1">
        <f t="shared" si="1"/>
        <v>39.5</v>
      </c>
      <c r="M17" s="13">
        <f t="shared" si="2"/>
        <v>131.66666666666666</v>
      </c>
      <c r="N17" s="1"/>
      <c r="O17" s="1">
        <f t="shared" si="3"/>
        <v>131.66666666666666</v>
      </c>
      <c r="P17" s="1">
        <f t="shared" si="5"/>
        <v>67.52136752136752</v>
      </c>
      <c r="Q17" s="1"/>
      <c r="R17" s="1">
        <f t="shared" si="6"/>
        <v>67.52136752136752</v>
      </c>
      <c r="S17" s="1"/>
      <c r="T17" s="1"/>
      <c r="U17" s="1"/>
    </row>
    <row r="18" spans="1:21" s="19" customFormat="1" ht="26.25" customHeight="1" hidden="1">
      <c r="A18" s="25" t="s">
        <v>97</v>
      </c>
      <c r="B18" s="12" t="s">
        <v>92</v>
      </c>
      <c r="C18" s="12"/>
      <c r="D18" s="30"/>
      <c r="E18" s="12"/>
      <c r="F18" s="7">
        <f t="shared" si="4"/>
        <v>0</v>
      </c>
      <c r="G18" s="38"/>
      <c r="H18" s="32"/>
      <c r="I18" s="1">
        <f t="shared" si="0"/>
        <v>0</v>
      </c>
      <c r="J18" s="1"/>
      <c r="K18" s="1"/>
      <c r="L18" s="1">
        <f t="shared" si="1"/>
        <v>0</v>
      </c>
      <c r="M18" s="13" t="e">
        <f t="shared" si="2"/>
        <v>#DIV/0!</v>
      </c>
      <c r="N18" s="1"/>
      <c r="O18" s="1" t="e">
        <f t="shared" si="3"/>
        <v>#DIV/0!</v>
      </c>
      <c r="P18" s="1" t="e">
        <f t="shared" si="5"/>
        <v>#DIV/0!</v>
      </c>
      <c r="Q18" s="1"/>
      <c r="R18" s="1" t="e">
        <f t="shared" si="6"/>
        <v>#DIV/0!</v>
      </c>
      <c r="S18" s="1"/>
      <c r="T18" s="1"/>
      <c r="U18" s="1"/>
    </row>
    <row r="19" spans="1:21" s="19" customFormat="1" ht="22.5" customHeight="1" hidden="1">
      <c r="A19" s="25" t="s">
        <v>98</v>
      </c>
      <c r="B19" s="12" t="s">
        <v>93</v>
      </c>
      <c r="C19" s="12"/>
      <c r="D19" s="30"/>
      <c r="E19" s="12"/>
      <c r="F19" s="7">
        <f t="shared" si="4"/>
        <v>0</v>
      </c>
      <c r="G19" s="38"/>
      <c r="H19" s="32"/>
      <c r="I19" s="1">
        <f t="shared" si="0"/>
        <v>0</v>
      </c>
      <c r="J19" s="32"/>
      <c r="K19" s="32"/>
      <c r="L19" s="32">
        <f t="shared" si="1"/>
        <v>0</v>
      </c>
      <c r="M19" s="13" t="e">
        <f t="shared" si="2"/>
        <v>#DIV/0!</v>
      </c>
      <c r="N19" s="1"/>
      <c r="O19" s="1" t="e">
        <f t="shared" si="3"/>
        <v>#DIV/0!</v>
      </c>
      <c r="P19" s="1" t="e">
        <f t="shared" si="5"/>
        <v>#DIV/0!</v>
      </c>
      <c r="Q19" s="1"/>
      <c r="R19" s="1"/>
      <c r="S19" s="1"/>
      <c r="T19" s="1"/>
      <c r="U19" s="1"/>
    </row>
    <row r="20" spans="1:21" s="19" customFormat="1" ht="28.5" customHeight="1">
      <c r="A20" s="25" t="s">
        <v>144</v>
      </c>
      <c r="B20" s="12" t="s">
        <v>145</v>
      </c>
      <c r="C20" s="12"/>
      <c r="D20" s="30">
        <v>880.4</v>
      </c>
      <c r="E20" s="12" t="s">
        <v>149</v>
      </c>
      <c r="F20" s="7">
        <f t="shared" si="4"/>
        <v>888.4</v>
      </c>
      <c r="G20" s="38">
        <v>715.7</v>
      </c>
      <c r="H20" s="32">
        <v>8</v>
      </c>
      <c r="I20" s="1">
        <f>G20+H20</f>
        <v>723.7</v>
      </c>
      <c r="J20" s="1">
        <v>653.5</v>
      </c>
      <c r="K20" s="1"/>
      <c r="L20" s="1">
        <f>J20+K20</f>
        <v>653.5</v>
      </c>
      <c r="M20" s="13">
        <f t="shared" si="2"/>
        <v>74.22762380736029</v>
      </c>
      <c r="N20" s="1"/>
      <c r="O20" s="1">
        <f t="shared" si="3"/>
        <v>73.55920756416029</v>
      </c>
      <c r="P20" s="1">
        <f t="shared" si="5"/>
        <v>91.30920776861812</v>
      </c>
      <c r="Q20" s="1"/>
      <c r="R20" s="1">
        <f>L20/I20*100</f>
        <v>90.29984800331628</v>
      </c>
      <c r="S20" s="1"/>
      <c r="T20" s="1"/>
      <c r="U20" s="1"/>
    </row>
    <row r="21" spans="1:21" s="19" customFormat="1" ht="22.5" customHeight="1">
      <c r="A21" s="25" t="s">
        <v>99</v>
      </c>
      <c r="B21" s="12" t="s">
        <v>94</v>
      </c>
      <c r="C21" s="12"/>
      <c r="D21" s="30">
        <v>675.3</v>
      </c>
      <c r="E21" s="12"/>
      <c r="F21" s="7">
        <f t="shared" si="4"/>
        <v>675.3</v>
      </c>
      <c r="G21" s="38">
        <v>476.4</v>
      </c>
      <c r="H21" s="1"/>
      <c r="I21" s="1">
        <f t="shared" si="0"/>
        <v>476.4</v>
      </c>
      <c r="J21" s="1">
        <v>87</v>
      </c>
      <c r="K21" s="1"/>
      <c r="L21" s="1">
        <f t="shared" si="1"/>
        <v>87</v>
      </c>
      <c r="M21" s="13">
        <f t="shared" si="2"/>
        <v>12.883163038649489</v>
      </c>
      <c r="N21" s="1"/>
      <c r="O21" s="1">
        <f t="shared" si="3"/>
        <v>12.883163038649489</v>
      </c>
      <c r="P21" s="1">
        <f t="shared" si="5"/>
        <v>18.261964735516372</v>
      </c>
      <c r="Q21" s="1"/>
      <c r="R21" s="1">
        <f t="shared" si="6"/>
        <v>18.261964735516372</v>
      </c>
      <c r="S21" s="1"/>
      <c r="T21" s="1"/>
      <c r="U21" s="1"/>
    </row>
    <row r="22" spans="1:21" s="19" customFormat="1" ht="18" customHeight="1">
      <c r="A22" s="18" t="s">
        <v>4</v>
      </c>
      <c r="B22" s="12"/>
      <c r="C22" s="12" t="s">
        <v>11</v>
      </c>
      <c r="D22" s="1">
        <f>D23+D24+D26+D25</f>
        <v>2512.5</v>
      </c>
      <c r="E22" s="1">
        <f>E23+E24+E26+E25</f>
        <v>0</v>
      </c>
      <c r="F22" s="1">
        <f>SUM(F23:F26)</f>
        <v>2512.5</v>
      </c>
      <c r="G22" s="1">
        <f>G23+G24+G26+G25</f>
        <v>2063.5</v>
      </c>
      <c r="H22" s="1">
        <f>SUM(H23:H26)</f>
        <v>12</v>
      </c>
      <c r="I22" s="1">
        <f t="shared" si="0"/>
        <v>2075.5</v>
      </c>
      <c r="J22" s="1">
        <f>SUM(J23:J26)</f>
        <v>1511.3</v>
      </c>
      <c r="K22" s="1">
        <f>SUM(K23:K26)</f>
        <v>12</v>
      </c>
      <c r="L22" s="1">
        <f t="shared" si="1"/>
        <v>1523.3</v>
      </c>
      <c r="M22" s="13">
        <f t="shared" si="2"/>
        <v>60.15124378109452</v>
      </c>
      <c r="N22" s="1"/>
      <c r="O22" s="1">
        <f t="shared" si="3"/>
        <v>60.62885572139304</v>
      </c>
      <c r="P22" s="1">
        <f t="shared" si="5"/>
        <v>73.23964138599467</v>
      </c>
      <c r="Q22" s="1"/>
      <c r="R22" s="1">
        <f t="shared" si="6"/>
        <v>73.39436280414358</v>
      </c>
      <c r="S22" s="1" t="e">
        <f>J22/#REF!*100</f>
        <v>#REF!</v>
      </c>
      <c r="T22" s="1" t="e">
        <f>K22/#REF!*100</f>
        <v>#REF!</v>
      </c>
      <c r="U22" s="1" t="e">
        <f>L22/#REF!*100</f>
        <v>#REF!</v>
      </c>
    </row>
    <row r="23" spans="1:21" ht="18" customHeight="1">
      <c r="A23" s="14" t="s">
        <v>23</v>
      </c>
      <c r="B23" s="15" t="s">
        <v>139</v>
      </c>
      <c r="C23" s="15" t="s">
        <v>19</v>
      </c>
      <c r="D23" s="16">
        <v>511.8</v>
      </c>
      <c r="E23" s="15"/>
      <c r="F23" s="16">
        <f>D23+E23</f>
        <v>511.8</v>
      </c>
      <c r="G23" s="16">
        <v>420.6</v>
      </c>
      <c r="H23" s="2"/>
      <c r="I23" s="2">
        <f t="shared" si="0"/>
        <v>420.6</v>
      </c>
      <c r="J23" s="2">
        <v>352.2</v>
      </c>
      <c r="K23" s="2"/>
      <c r="L23" s="2">
        <f t="shared" si="1"/>
        <v>352.2</v>
      </c>
      <c r="M23" s="13">
        <f t="shared" si="2"/>
        <v>68.81594372801875</v>
      </c>
      <c r="N23" s="1"/>
      <c r="O23" s="1">
        <f t="shared" si="3"/>
        <v>68.81594372801875</v>
      </c>
      <c r="P23" s="2">
        <f t="shared" si="5"/>
        <v>83.73751783166904</v>
      </c>
      <c r="Q23" s="1"/>
      <c r="R23" s="2">
        <f t="shared" si="6"/>
        <v>83.73751783166904</v>
      </c>
      <c r="S23" s="2" t="e">
        <f>J23/#REF!*100</f>
        <v>#REF!</v>
      </c>
      <c r="T23" s="2" t="e">
        <f>K23/#REF!*100</f>
        <v>#REF!</v>
      </c>
      <c r="U23" s="2" t="e">
        <f>L23/#REF!*100</f>
        <v>#REF!</v>
      </c>
    </row>
    <row r="24" spans="1:21" ht="17.25" customHeight="1">
      <c r="A24" s="14" t="s">
        <v>24</v>
      </c>
      <c r="B24" s="15" t="s">
        <v>72</v>
      </c>
      <c r="C24" s="15" t="s">
        <v>20</v>
      </c>
      <c r="D24" s="16">
        <v>2000.7</v>
      </c>
      <c r="E24" s="15"/>
      <c r="F24" s="16">
        <f>D24+E24</f>
        <v>2000.7</v>
      </c>
      <c r="G24" s="16">
        <v>1642.9</v>
      </c>
      <c r="H24" s="2">
        <v>12</v>
      </c>
      <c r="I24" s="2">
        <f t="shared" si="0"/>
        <v>1654.9</v>
      </c>
      <c r="J24" s="2">
        <v>1159.1</v>
      </c>
      <c r="K24" s="2">
        <v>12</v>
      </c>
      <c r="L24" s="2">
        <f t="shared" si="1"/>
        <v>1171.1</v>
      </c>
      <c r="M24" s="13">
        <f t="shared" si="2"/>
        <v>57.93472284700354</v>
      </c>
      <c r="N24" s="1"/>
      <c r="O24" s="1">
        <f t="shared" si="3"/>
        <v>58.53451292047782</v>
      </c>
      <c r="P24" s="2">
        <f t="shared" si="5"/>
        <v>70.55207255462899</v>
      </c>
      <c r="Q24" s="1"/>
      <c r="R24" s="2">
        <f t="shared" si="6"/>
        <v>70.76560517251797</v>
      </c>
      <c r="S24" s="2" t="e">
        <f>J24/#REF!*100</f>
        <v>#REF!</v>
      </c>
      <c r="T24" s="2" t="e">
        <f>K24/#REF!*100</f>
        <v>#REF!</v>
      </c>
      <c r="U24" s="2" t="e">
        <f>L24/#REF!*100</f>
        <v>#REF!</v>
      </c>
    </row>
    <row r="25" spans="1:21" ht="12.75" hidden="1">
      <c r="A25" s="14" t="s">
        <v>45</v>
      </c>
      <c r="B25" s="12" t="s">
        <v>58</v>
      </c>
      <c r="C25" s="15" t="s">
        <v>44</v>
      </c>
      <c r="D25" s="16"/>
      <c r="E25" s="15"/>
      <c r="F25" s="16">
        <f>D25+E25</f>
        <v>0</v>
      </c>
      <c r="G25" s="36"/>
      <c r="H25" s="34"/>
      <c r="I25" s="34">
        <f t="shared" si="0"/>
        <v>0</v>
      </c>
      <c r="J25" s="34"/>
      <c r="K25" s="34"/>
      <c r="L25" s="34">
        <f t="shared" si="1"/>
        <v>0</v>
      </c>
      <c r="M25" s="13" t="e">
        <f t="shared" si="2"/>
        <v>#DIV/0!</v>
      </c>
      <c r="N25" s="1"/>
      <c r="O25" s="1" t="e">
        <f t="shared" si="3"/>
        <v>#DIV/0!</v>
      </c>
      <c r="P25" s="2" t="e">
        <f t="shared" si="5"/>
        <v>#DIV/0!</v>
      </c>
      <c r="Q25" s="1"/>
      <c r="R25" s="2" t="e">
        <f t="shared" si="6"/>
        <v>#DIV/0!</v>
      </c>
      <c r="S25" s="2" t="e">
        <f>J25/#REF!*100</f>
        <v>#REF!</v>
      </c>
      <c r="T25" s="2"/>
      <c r="U25" s="2"/>
    </row>
    <row r="26" spans="1:21" ht="12.75" hidden="1">
      <c r="A26" s="14" t="s">
        <v>25</v>
      </c>
      <c r="B26" s="12" t="s">
        <v>59</v>
      </c>
      <c r="C26" s="15" t="s">
        <v>21</v>
      </c>
      <c r="D26" s="16"/>
      <c r="E26" s="15"/>
      <c r="F26" s="16">
        <f>D26+E26</f>
        <v>0</v>
      </c>
      <c r="G26" s="36"/>
      <c r="H26" s="34"/>
      <c r="I26" s="34">
        <f t="shared" si="0"/>
        <v>0</v>
      </c>
      <c r="J26" s="34"/>
      <c r="K26" s="34"/>
      <c r="L26" s="34">
        <f t="shared" si="1"/>
        <v>0</v>
      </c>
      <c r="M26" s="13" t="e">
        <f t="shared" si="2"/>
        <v>#DIV/0!</v>
      </c>
      <c r="N26" s="1"/>
      <c r="O26" s="1" t="e">
        <f t="shared" si="3"/>
        <v>#DIV/0!</v>
      </c>
      <c r="P26" s="2" t="e">
        <f t="shared" si="5"/>
        <v>#DIV/0!</v>
      </c>
      <c r="Q26" s="1"/>
      <c r="R26" s="2" t="e">
        <f t="shared" si="6"/>
        <v>#DIV/0!</v>
      </c>
      <c r="S26" s="2" t="e">
        <f>J26/#REF!*100</f>
        <v>#REF!</v>
      </c>
      <c r="T26" s="1"/>
      <c r="U26" s="2" t="e">
        <f>L26/#REF!*100</f>
        <v>#REF!</v>
      </c>
    </row>
    <row r="27" spans="1:21" s="19" customFormat="1" ht="18.75" customHeight="1">
      <c r="A27" s="18" t="s">
        <v>5</v>
      </c>
      <c r="B27" s="12"/>
      <c r="C27" s="12" t="s">
        <v>12</v>
      </c>
      <c r="D27" s="7">
        <f>D28</f>
        <v>210.2</v>
      </c>
      <c r="E27" s="7">
        <f>E28</f>
        <v>0</v>
      </c>
      <c r="F27" s="1">
        <f>SUM(F28:F28)</f>
        <v>210.2</v>
      </c>
      <c r="G27" s="7">
        <f>G28</f>
        <v>161.4</v>
      </c>
      <c r="H27" s="7">
        <f>H28</f>
        <v>0</v>
      </c>
      <c r="I27" s="1">
        <f t="shared" si="0"/>
        <v>161.4</v>
      </c>
      <c r="J27" s="1">
        <f>SUM(J28:J28)</f>
        <v>142.6</v>
      </c>
      <c r="K27" s="1">
        <f>SUM(K28:K28)</f>
        <v>0</v>
      </c>
      <c r="L27" s="1">
        <f t="shared" si="1"/>
        <v>142.6</v>
      </c>
      <c r="M27" s="13">
        <f t="shared" si="2"/>
        <v>67.84015223596575</v>
      </c>
      <c r="N27" s="1"/>
      <c r="O27" s="1">
        <f t="shared" si="3"/>
        <v>67.84015223596575</v>
      </c>
      <c r="P27" s="1">
        <f t="shared" si="5"/>
        <v>88.35192069392812</v>
      </c>
      <c r="Q27" s="1"/>
      <c r="R27" s="1">
        <f aca="true" t="shared" si="7" ref="R27:R41">L27/I27*100</f>
        <v>88.35192069392812</v>
      </c>
      <c r="S27" s="1" t="e">
        <f>J27/#REF!*100</f>
        <v>#REF!</v>
      </c>
      <c r="T27" s="1"/>
      <c r="U27" s="1" t="e">
        <f>L27/#REF!*100</f>
        <v>#REF!</v>
      </c>
    </row>
    <row r="28" spans="1:21" s="19" customFormat="1" ht="40.5" customHeight="1">
      <c r="A28" s="25" t="s">
        <v>85</v>
      </c>
      <c r="B28" s="12" t="s">
        <v>86</v>
      </c>
      <c r="C28" s="12" t="s">
        <v>22</v>
      </c>
      <c r="D28" s="7">
        <v>210.2</v>
      </c>
      <c r="E28" s="12"/>
      <c r="F28" s="7">
        <f>D28+E28</f>
        <v>210.2</v>
      </c>
      <c r="G28" s="7">
        <v>161.4</v>
      </c>
      <c r="H28" s="7"/>
      <c r="I28" s="7">
        <f t="shared" si="0"/>
        <v>161.4</v>
      </c>
      <c r="J28" s="1">
        <v>142.6</v>
      </c>
      <c r="K28" s="1"/>
      <c r="L28" s="7">
        <f t="shared" si="1"/>
        <v>142.6</v>
      </c>
      <c r="M28" s="13">
        <f t="shared" si="2"/>
        <v>67.84015223596575</v>
      </c>
      <c r="N28" s="1"/>
      <c r="O28" s="1">
        <f t="shared" si="3"/>
        <v>67.84015223596575</v>
      </c>
      <c r="P28" s="1">
        <f t="shared" si="5"/>
        <v>88.35192069392812</v>
      </c>
      <c r="Q28" s="1"/>
      <c r="R28" s="1">
        <f t="shared" si="7"/>
        <v>88.35192069392812</v>
      </c>
      <c r="S28" s="1" t="e">
        <f>J28/#REF!*100</f>
        <v>#REF!</v>
      </c>
      <c r="T28" s="1"/>
      <c r="U28" s="1" t="e">
        <f>L28/#REF!*100</f>
        <v>#REF!</v>
      </c>
    </row>
    <row r="29" spans="1:21" s="19" customFormat="1" ht="18.75" customHeight="1">
      <c r="A29" s="25" t="s">
        <v>113</v>
      </c>
      <c r="B29" s="12" t="s">
        <v>112</v>
      </c>
      <c r="C29" s="12"/>
      <c r="D29" s="7"/>
      <c r="E29" s="12" t="s">
        <v>150</v>
      </c>
      <c r="F29" s="7"/>
      <c r="G29" s="31"/>
      <c r="H29" s="7">
        <v>198</v>
      </c>
      <c r="I29" s="7">
        <f t="shared" si="0"/>
        <v>198</v>
      </c>
      <c r="J29" s="1"/>
      <c r="K29" s="1">
        <v>0</v>
      </c>
      <c r="L29" s="7">
        <f t="shared" si="1"/>
        <v>0</v>
      </c>
      <c r="M29" s="13"/>
      <c r="N29" s="1"/>
      <c r="O29" s="1"/>
      <c r="P29" s="1"/>
      <c r="Q29" s="1"/>
      <c r="R29" s="1">
        <f t="shared" si="7"/>
        <v>0</v>
      </c>
      <c r="S29" s="1"/>
      <c r="T29" s="1"/>
      <c r="U29" s="1"/>
    </row>
    <row r="30" spans="1:21" s="19" customFormat="1" ht="15" customHeight="1">
      <c r="A30" s="18" t="s">
        <v>51</v>
      </c>
      <c r="B30" s="12" t="s">
        <v>87</v>
      </c>
      <c r="C30" s="12"/>
      <c r="D30" s="1">
        <v>870.2</v>
      </c>
      <c r="E30" s="1"/>
      <c r="F30" s="1">
        <f>D30+E30</f>
        <v>870.2</v>
      </c>
      <c r="G30" s="1">
        <v>959.9</v>
      </c>
      <c r="H30" s="1"/>
      <c r="I30" s="7">
        <f t="shared" si="0"/>
        <v>959.9</v>
      </c>
      <c r="J30" s="1">
        <v>644.1</v>
      </c>
      <c r="K30" s="1"/>
      <c r="L30" s="7">
        <f t="shared" si="1"/>
        <v>644.1</v>
      </c>
      <c r="M30" s="13">
        <f t="shared" si="2"/>
        <v>74.0174672489083</v>
      </c>
      <c r="N30" s="1"/>
      <c r="O30" s="1">
        <f t="shared" si="3"/>
        <v>74.0174672489083</v>
      </c>
      <c r="P30" s="1">
        <f t="shared" si="5"/>
        <v>67.1007396603813</v>
      </c>
      <c r="Q30" s="1"/>
      <c r="R30" s="1">
        <f t="shared" si="7"/>
        <v>67.1007396603813</v>
      </c>
      <c r="S30" s="1"/>
      <c r="T30" s="1"/>
      <c r="U30" s="1" t="e">
        <f>L30/#REF!*100</f>
        <v>#REF!</v>
      </c>
    </row>
    <row r="31" spans="1:21" ht="15" customHeight="1" hidden="1">
      <c r="A31" s="20" t="s">
        <v>53</v>
      </c>
      <c r="B31" s="15" t="s">
        <v>73</v>
      </c>
      <c r="C31" s="15"/>
      <c r="D31" s="2"/>
      <c r="E31" s="2"/>
      <c r="F31" s="2"/>
      <c r="G31" s="34"/>
      <c r="H31" s="34"/>
      <c r="I31" s="31">
        <f t="shared" si="0"/>
        <v>0</v>
      </c>
      <c r="J31" s="34"/>
      <c r="K31" s="34"/>
      <c r="L31" s="34">
        <f>J31+K31</f>
        <v>0</v>
      </c>
      <c r="M31" s="13" t="e">
        <f t="shared" si="2"/>
        <v>#DIV/0!</v>
      </c>
      <c r="N31" s="1"/>
      <c r="O31" s="1" t="e">
        <f t="shared" si="3"/>
        <v>#DIV/0!</v>
      </c>
      <c r="P31" s="2" t="e">
        <f t="shared" si="5"/>
        <v>#DIV/0!</v>
      </c>
      <c r="Q31" s="1"/>
      <c r="R31" s="2" t="e">
        <f t="shared" si="7"/>
        <v>#DIV/0!</v>
      </c>
      <c r="S31" s="2"/>
      <c r="T31" s="2"/>
      <c r="U31" s="2"/>
    </row>
    <row r="32" spans="1:21" ht="17.25" customHeight="1" hidden="1">
      <c r="A32" s="14" t="s">
        <v>54</v>
      </c>
      <c r="B32" s="15" t="s">
        <v>74</v>
      </c>
      <c r="C32" s="15"/>
      <c r="D32" s="16">
        <v>450</v>
      </c>
      <c r="E32" s="15"/>
      <c r="F32" s="16">
        <f aca="true" t="shared" si="8" ref="F32:F40">D32+E32</f>
        <v>450</v>
      </c>
      <c r="G32" s="34"/>
      <c r="H32" s="34"/>
      <c r="I32" s="31">
        <f t="shared" si="0"/>
        <v>0</v>
      </c>
      <c r="J32" s="34"/>
      <c r="K32" s="34"/>
      <c r="L32" s="34">
        <f>J32+K32</f>
        <v>0</v>
      </c>
      <c r="M32" s="13">
        <f t="shared" si="2"/>
        <v>0</v>
      </c>
      <c r="N32" s="1"/>
      <c r="O32" s="1">
        <f t="shared" si="3"/>
        <v>0</v>
      </c>
      <c r="P32" s="2" t="e">
        <f t="shared" si="5"/>
        <v>#DIV/0!</v>
      </c>
      <c r="Q32" s="1"/>
      <c r="R32" s="2" t="e">
        <f t="shared" si="7"/>
        <v>#DIV/0!</v>
      </c>
      <c r="S32" s="1"/>
      <c r="T32" s="1"/>
      <c r="U32" s="2" t="e">
        <f>L32/#REF!*100</f>
        <v>#REF!</v>
      </c>
    </row>
    <row r="33" spans="1:21" ht="17.25" customHeight="1" hidden="1">
      <c r="A33" s="14" t="s">
        <v>89</v>
      </c>
      <c r="B33" s="15" t="s">
        <v>88</v>
      </c>
      <c r="C33" s="15"/>
      <c r="D33" s="16">
        <v>50</v>
      </c>
      <c r="E33" s="15"/>
      <c r="F33" s="16">
        <f t="shared" si="8"/>
        <v>50</v>
      </c>
      <c r="G33" s="34"/>
      <c r="H33" s="34"/>
      <c r="I33" s="31">
        <f t="shared" si="0"/>
        <v>0</v>
      </c>
      <c r="J33" s="34"/>
      <c r="K33" s="34"/>
      <c r="L33" s="34">
        <f aca="true" t="shared" si="9" ref="L33:L41">J33+K33</f>
        <v>0</v>
      </c>
      <c r="M33" s="13">
        <f t="shared" si="2"/>
        <v>0</v>
      </c>
      <c r="N33" s="1"/>
      <c r="O33" s="1">
        <f t="shared" si="3"/>
        <v>0</v>
      </c>
      <c r="P33" s="2"/>
      <c r="Q33" s="1"/>
      <c r="R33" s="2"/>
      <c r="S33" s="1"/>
      <c r="T33" s="1"/>
      <c r="U33" s="2"/>
    </row>
    <row r="34" spans="1:21" s="19" customFormat="1" ht="17.25" customHeight="1">
      <c r="A34" s="21" t="s">
        <v>101</v>
      </c>
      <c r="B34" s="12" t="s">
        <v>100</v>
      </c>
      <c r="C34" s="12"/>
      <c r="D34" s="7">
        <v>146</v>
      </c>
      <c r="E34" s="12"/>
      <c r="F34" s="7">
        <f t="shared" si="8"/>
        <v>146</v>
      </c>
      <c r="G34" s="1">
        <v>156</v>
      </c>
      <c r="H34" s="7">
        <v>0</v>
      </c>
      <c r="I34" s="1">
        <f aca="true" t="shared" si="10" ref="I34:I41">G34+H34</f>
        <v>156</v>
      </c>
      <c r="J34" s="1">
        <v>12.8</v>
      </c>
      <c r="K34" s="1">
        <v>0</v>
      </c>
      <c r="L34" s="1">
        <f t="shared" si="9"/>
        <v>12.8</v>
      </c>
      <c r="M34" s="13">
        <f t="shared" si="2"/>
        <v>8.767123287671232</v>
      </c>
      <c r="N34" s="1"/>
      <c r="O34" s="1">
        <f t="shared" si="3"/>
        <v>8.767123287671232</v>
      </c>
      <c r="P34" s="1">
        <f t="shared" si="5"/>
        <v>8.205128205128204</v>
      </c>
      <c r="Q34" s="1"/>
      <c r="R34" s="1">
        <f t="shared" si="7"/>
        <v>8.205128205128204</v>
      </c>
      <c r="S34" s="1"/>
      <c r="T34" s="1"/>
      <c r="U34" s="1"/>
    </row>
    <row r="35" spans="1:21" s="19" customFormat="1" ht="17.25" customHeight="1" hidden="1">
      <c r="A35" s="21" t="s">
        <v>81</v>
      </c>
      <c r="B35" s="12" t="s">
        <v>80</v>
      </c>
      <c r="C35" s="12"/>
      <c r="D35" s="7"/>
      <c r="E35" s="12"/>
      <c r="F35" s="7">
        <f t="shared" si="8"/>
        <v>0</v>
      </c>
      <c r="G35" s="32"/>
      <c r="H35" s="32"/>
      <c r="I35" s="32">
        <f t="shared" si="10"/>
        <v>0</v>
      </c>
      <c r="J35" s="32"/>
      <c r="K35" s="32"/>
      <c r="L35" s="32">
        <f t="shared" si="9"/>
        <v>0</v>
      </c>
      <c r="M35" s="13" t="e">
        <f t="shared" si="2"/>
        <v>#DIV/0!</v>
      </c>
      <c r="N35" s="1"/>
      <c r="O35" s="1" t="e">
        <f t="shared" si="3"/>
        <v>#DIV/0!</v>
      </c>
      <c r="P35" s="1"/>
      <c r="Q35" s="1" t="e">
        <f>K35/H35*100</f>
        <v>#DIV/0!</v>
      </c>
      <c r="R35" s="1" t="e">
        <f t="shared" si="7"/>
        <v>#DIV/0!</v>
      </c>
      <c r="S35" s="1"/>
      <c r="T35" s="1"/>
      <c r="U35" s="1"/>
    </row>
    <row r="36" spans="1:21" s="19" customFormat="1" ht="17.25" customHeight="1">
      <c r="A36" s="21" t="s">
        <v>115</v>
      </c>
      <c r="B36" s="12" t="s">
        <v>114</v>
      </c>
      <c r="C36" s="12"/>
      <c r="D36" s="7">
        <v>0</v>
      </c>
      <c r="E36" s="12"/>
      <c r="F36" s="7">
        <f t="shared" si="8"/>
        <v>0</v>
      </c>
      <c r="G36" s="32"/>
      <c r="H36" s="1">
        <v>1000</v>
      </c>
      <c r="I36" s="1">
        <f t="shared" si="10"/>
        <v>1000</v>
      </c>
      <c r="J36" s="1"/>
      <c r="K36" s="1">
        <v>800.2</v>
      </c>
      <c r="L36" s="1">
        <f t="shared" si="9"/>
        <v>800.2</v>
      </c>
      <c r="M36" s="13"/>
      <c r="N36" s="1"/>
      <c r="O36" s="1"/>
      <c r="P36" s="1"/>
      <c r="Q36" s="1">
        <f>K36/H36*100</f>
        <v>80.02</v>
      </c>
      <c r="R36" s="1">
        <f t="shared" si="7"/>
        <v>80.02</v>
      </c>
      <c r="S36" s="1"/>
      <c r="T36" s="1"/>
      <c r="U36" s="1"/>
    </row>
    <row r="37" spans="1:21" s="19" customFormat="1" ht="27.75" customHeight="1">
      <c r="A37" s="21" t="s">
        <v>117</v>
      </c>
      <c r="B37" s="12" t="s">
        <v>116</v>
      </c>
      <c r="C37" s="12"/>
      <c r="D37" s="7"/>
      <c r="E37" s="12" t="s">
        <v>151</v>
      </c>
      <c r="F37" s="7">
        <f t="shared" si="8"/>
        <v>756.8</v>
      </c>
      <c r="G37" s="32"/>
      <c r="H37" s="1">
        <v>932.6</v>
      </c>
      <c r="I37" s="1">
        <f t="shared" si="10"/>
        <v>932.6</v>
      </c>
      <c r="J37" s="1"/>
      <c r="K37" s="1">
        <v>857.2</v>
      </c>
      <c r="L37" s="1">
        <f t="shared" si="9"/>
        <v>857.2</v>
      </c>
      <c r="M37" s="13"/>
      <c r="N37" s="1">
        <f>K37/E37*100</f>
        <v>113.26638477801269</v>
      </c>
      <c r="O37" s="1">
        <f t="shared" si="3"/>
        <v>113.26638477801269</v>
      </c>
      <c r="P37" s="1"/>
      <c r="Q37" s="1">
        <f>K37/H37*100</f>
        <v>91.91507613124598</v>
      </c>
      <c r="R37" s="1">
        <f t="shared" si="7"/>
        <v>91.91507613124598</v>
      </c>
      <c r="S37" s="1"/>
      <c r="T37" s="1"/>
      <c r="U37" s="1"/>
    </row>
    <row r="38" spans="1:21" s="19" customFormat="1" ht="27.75" customHeight="1">
      <c r="A38" s="39" t="s">
        <v>127</v>
      </c>
      <c r="B38" s="12" t="s">
        <v>126</v>
      </c>
      <c r="C38" s="12"/>
      <c r="D38" s="7"/>
      <c r="E38" s="12"/>
      <c r="F38" s="7">
        <f t="shared" si="8"/>
        <v>0</v>
      </c>
      <c r="G38" s="32"/>
      <c r="H38" s="1">
        <v>13.1</v>
      </c>
      <c r="I38" s="1">
        <f t="shared" si="10"/>
        <v>13.1</v>
      </c>
      <c r="J38" s="1"/>
      <c r="K38" s="1">
        <v>11</v>
      </c>
      <c r="L38" s="1">
        <f t="shared" si="9"/>
        <v>11</v>
      </c>
      <c r="M38" s="13"/>
      <c r="N38" s="1"/>
      <c r="O38" s="1"/>
      <c r="P38" s="1"/>
      <c r="Q38" s="1">
        <f>K38/H38*100</f>
        <v>83.96946564885496</v>
      </c>
      <c r="R38" s="1">
        <f t="shared" si="7"/>
        <v>83.96946564885496</v>
      </c>
      <c r="S38" s="1"/>
      <c r="T38" s="1"/>
      <c r="U38" s="1"/>
    </row>
    <row r="39" spans="1:21" s="19" customFormat="1" ht="27.75" customHeight="1">
      <c r="A39" s="25" t="s">
        <v>138</v>
      </c>
      <c r="B39" s="12" t="s">
        <v>135</v>
      </c>
      <c r="C39" s="12"/>
      <c r="D39" s="7"/>
      <c r="E39" s="12"/>
      <c r="F39" s="7">
        <f t="shared" si="8"/>
        <v>0</v>
      </c>
      <c r="G39" s="32"/>
      <c r="H39" s="1">
        <v>0</v>
      </c>
      <c r="I39" s="1">
        <f t="shared" si="10"/>
        <v>0</v>
      </c>
      <c r="J39" s="1"/>
      <c r="K39" s="1">
        <v>0</v>
      </c>
      <c r="L39" s="1">
        <f t="shared" si="9"/>
        <v>0</v>
      </c>
      <c r="M39" s="13"/>
      <c r="N39" s="1"/>
      <c r="O39" s="1"/>
      <c r="P39" s="1"/>
      <c r="Q39" s="1"/>
      <c r="R39" s="1"/>
      <c r="S39" s="1"/>
      <c r="T39" s="1"/>
      <c r="U39" s="1"/>
    </row>
    <row r="40" spans="1:21" s="19" customFormat="1" ht="27.75" customHeight="1">
      <c r="A40" s="25" t="s">
        <v>141</v>
      </c>
      <c r="B40" s="12" t="s">
        <v>140</v>
      </c>
      <c r="C40" s="12"/>
      <c r="D40" s="7"/>
      <c r="E40" s="12"/>
      <c r="F40" s="7">
        <f t="shared" si="8"/>
        <v>0</v>
      </c>
      <c r="G40" s="32"/>
      <c r="H40" s="1"/>
      <c r="I40" s="1">
        <f t="shared" si="10"/>
        <v>0</v>
      </c>
      <c r="J40" s="1"/>
      <c r="K40" s="1"/>
      <c r="L40" s="1">
        <f t="shared" si="9"/>
        <v>0</v>
      </c>
      <c r="M40" s="13"/>
      <c r="N40" s="1"/>
      <c r="O40" s="1"/>
      <c r="P40" s="1"/>
      <c r="Q40" s="1"/>
      <c r="R40" s="1"/>
      <c r="S40" s="1"/>
      <c r="T40" s="1"/>
      <c r="U40" s="1"/>
    </row>
    <row r="41" spans="1:21" s="40" customFormat="1" ht="27.75" customHeight="1">
      <c r="A41" s="25" t="s">
        <v>103</v>
      </c>
      <c r="B41" s="12" t="s">
        <v>102</v>
      </c>
      <c r="C41" s="12"/>
      <c r="D41" s="1">
        <v>1390</v>
      </c>
      <c r="E41" s="7">
        <v>860</v>
      </c>
      <c r="F41" s="1">
        <f>SUM(F42:F43)</f>
        <v>2519</v>
      </c>
      <c r="G41" s="7">
        <v>579.4</v>
      </c>
      <c r="H41" s="7">
        <v>1513.7</v>
      </c>
      <c r="I41" s="1">
        <f t="shared" si="10"/>
        <v>2093.1</v>
      </c>
      <c r="J41" s="1">
        <v>342.6</v>
      </c>
      <c r="K41" s="1">
        <v>1513.4</v>
      </c>
      <c r="L41" s="1">
        <f t="shared" si="9"/>
        <v>1856</v>
      </c>
      <c r="M41" s="13">
        <f t="shared" si="2"/>
        <v>24.64748201438849</v>
      </c>
      <c r="N41" s="1">
        <f>K41/E41*100</f>
        <v>175.97674418604652</v>
      </c>
      <c r="O41" s="1">
        <f t="shared" si="3"/>
        <v>73.68003175863439</v>
      </c>
      <c r="P41" s="1">
        <f t="shared" si="5"/>
        <v>59.13013462202279</v>
      </c>
      <c r="Q41" s="1">
        <f>K41/H41*100</f>
        <v>99.98018101341086</v>
      </c>
      <c r="R41" s="1">
        <f t="shared" si="7"/>
        <v>88.67230423773351</v>
      </c>
      <c r="S41" s="1" t="e">
        <f>J41/#REF!*100</f>
        <v>#REF!</v>
      </c>
      <c r="T41" s="1"/>
      <c r="U41" s="1" t="e">
        <f>L41/#REF!*100</f>
        <v>#REF!</v>
      </c>
    </row>
    <row r="42" spans="1:21" ht="18.75" customHeight="1" hidden="1">
      <c r="A42" s="14" t="s">
        <v>52</v>
      </c>
      <c r="B42" s="15" t="s">
        <v>74</v>
      </c>
      <c r="C42" s="15"/>
      <c r="D42" s="28">
        <v>600</v>
      </c>
      <c r="E42" s="16">
        <v>1919</v>
      </c>
      <c r="F42" s="16">
        <f>D42+E42</f>
        <v>2519</v>
      </c>
      <c r="G42" s="36">
        <v>600</v>
      </c>
      <c r="H42" s="34"/>
      <c r="I42" s="34">
        <f>G42+H42</f>
        <v>600</v>
      </c>
      <c r="J42" s="34">
        <v>394.5</v>
      </c>
      <c r="K42" s="34"/>
      <c r="L42" s="34">
        <f>J42+K42</f>
        <v>394.5</v>
      </c>
      <c r="M42" s="13">
        <f t="shared" si="2"/>
        <v>65.75</v>
      </c>
      <c r="N42" s="1">
        <f>K42/E42*100</f>
        <v>0</v>
      </c>
      <c r="O42" s="1">
        <f t="shared" si="3"/>
        <v>15.660976578007146</v>
      </c>
      <c r="P42" s="1">
        <f t="shared" si="5"/>
        <v>65.75</v>
      </c>
      <c r="Q42" s="1" t="e">
        <f>K42/H42*100</f>
        <v>#DIV/0!</v>
      </c>
      <c r="R42" s="2">
        <f>L42/I42*100</f>
        <v>65.75</v>
      </c>
      <c r="S42" s="2" t="e">
        <f>J42/#REF!*100</f>
        <v>#REF!</v>
      </c>
      <c r="T42" s="1"/>
      <c r="U42" s="2" t="e">
        <f>L42/#REF!*100</f>
        <v>#REF!</v>
      </c>
    </row>
    <row r="43" spans="1:21" ht="25.5" customHeight="1" hidden="1">
      <c r="A43" s="14" t="s">
        <v>14</v>
      </c>
      <c r="B43" s="12" t="s">
        <v>60</v>
      </c>
      <c r="C43" s="15"/>
      <c r="D43" s="16" t="s">
        <v>43</v>
      </c>
      <c r="E43" s="15"/>
      <c r="F43" s="15"/>
      <c r="G43" s="34"/>
      <c r="H43" s="34"/>
      <c r="I43" s="34">
        <f>G43+H43</f>
        <v>0</v>
      </c>
      <c r="J43" s="32"/>
      <c r="K43" s="34"/>
      <c r="L43" s="34">
        <f>J43+K43</f>
        <v>0</v>
      </c>
      <c r="M43" s="13" t="e">
        <f t="shared" si="2"/>
        <v>#DIV/0!</v>
      </c>
      <c r="N43" s="1" t="e">
        <f>K43/E43*100</f>
        <v>#DIV/0!</v>
      </c>
      <c r="O43" s="1" t="e">
        <f t="shared" si="3"/>
        <v>#DIV/0!</v>
      </c>
      <c r="P43" s="1" t="e">
        <f t="shared" si="5"/>
        <v>#DIV/0!</v>
      </c>
      <c r="Q43" s="1" t="e">
        <f>K43/H43*100</f>
        <v>#DIV/0!</v>
      </c>
      <c r="R43" s="2" t="e">
        <f aca="true" t="shared" si="11" ref="R43:R72">L43/I43*100</f>
        <v>#DIV/0!</v>
      </c>
      <c r="S43" s="1"/>
      <c r="T43" s="1"/>
      <c r="U43" s="2"/>
    </row>
    <row r="44" spans="1:21" ht="52.5" customHeight="1">
      <c r="A44" s="21" t="s">
        <v>153</v>
      </c>
      <c r="B44" s="12" t="s">
        <v>152</v>
      </c>
      <c r="C44" s="15"/>
      <c r="D44" s="16"/>
      <c r="E44" s="15"/>
      <c r="F44" s="15"/>
      <c r="G44" s="34"/>
      <c r="H44" s="34">
        <v>6.9</v>
      </c>
      <c r="I44" s="34"/>
      <c r="J44" s="32"/>
      <c r="K44" s="34"/>
      <c r="L44" s="34"/>
      <c r="M44" s="13"/>
      <c r="N44" s="1"/>
      <c r="O44" s="1"/>
      <c r="P44" s="1"/>
      <c r="Q44" s="1">
        <f>K44/H44*100</f>
        <v>0</v>
      </c>
      <c r="R44" s="2"/>
      <c r="S44" s="1"/>
      <c r="T44" s="1"/>
      <c r="U44" s="2"/>
    </row>
    <row r="45" spans="1:21" s="40" customFormat="1" ht="16.5" customHeight="1">
      <c r="A45" s="18" t="s">
        <v>55</v>
      </c>
      <c r="B45" s="12" t="s">
        <v>123</v>
      </c>
      <c r="C45" s="12"/>
      <c r="D45" s="7">
        <v>1533</v>
      </c>
      <c r="E45" s="1">
        <f>E46</f>
        <v>0</v>
      </c>
      <c r="F45" s="1">
        <f>D45+E45</f>
        <v>1533</v>
      </c>
      <c r="G45" s="1">
        <v>1928</v>
      </c>
      <c r="H45" s="32">
        <f>H46</f>
        <v>0</v>
      </c>
      <c r="I45" s="1">
        <f>G45+H45</f>
        <v>1928</v>
      </c>
      <c r="J45" s="7">
        <v>1712.8</v>
      </c>
      <c r="K45" s="1">
        <f>SUM(K46:K46)</f>
        <v>0</v>
      </c>
      <c r="L45" s="1">
        <f>J45+K45</f>
        <v>1712.8</v>
      </c>
      <c r="M45" s="13">
        <f t="shared" si="2"/>
        <v>111.7286366601435</v>
      </c>
      <c r="N45" s="1"/>
      <c r="O45" s="1">
        <f t="shared" si="3"/>
        <v>111.7286366601435</v>
      </c>
      <c r="P45" s="1">
        <f aca="true" t="shared" si="12" ref="P45:P67">J45/G45*100</f>
        <v>88.83817427385891</v>
      </c>
      <c r="Q45" s="1"/>
      <c r="R45" s="1">
        <f t="shared" si="11"/>
        <v>88.83817427385891</v>
      </c>
      <c r="S45" s="1" t="e">
        <f>J45/#REF!*100</f>
        <v>#REF!</v>
      </c>
      <c r="T45" s="1"/>
      <c r="U45" s="1" t="e">
        <f>L45/#REF!*100</f>
        <v>#REF!</v>
      </c>
    </row>
    <row r="46" spans="1:21" ht="17.25" customHeight="1" hidden="1">
      <c r="A46" s="14" t="s">
        <v>56</v>
      </c>
      <c r="B46" s="15" t="s">
        <v>75</v>
      </c>
      <c r="C46" s="15"/>
      <c r="D46" s="16"/>
      <c r="E46" s="15"/>
      <c r="F46" s="16">
        <f aca="true" t="shared" si="13" ref="F46:F57">D46+E46</f>
        <v>0</v>
      </c>
      <c r="G46" s="34">
        <v>1075.5</v>
      </c>
      <c r="H46" s="34"/>
      <c r="I46" s="34">
        <f>G46+H46</f>
        <v>1075.5</v>
      </c>
      <c r="J46" s="34">
        <v>914.4</v>
      </c>
      <c r="K46" s="34"/>
      <c r="L46" s="1">
        <f aca="true" t="shared" si="14" ref="L46:L57">J46+K46</f>
        <v>914.4</v>
      </c>
      <c r="M46" s="13" t="e">
        <f t="shared" si="2"/>
        <v>#DIV/0!</v>
      </c>
      <c r="N46" s="1" t="e">
        <f aca="true" t="shared" si="15" ref="N46:N58">K46/E46*100</f>
        <v>#DIV/0!</v>
      </c>
      <c r="O46" s="1" t="e">
        <f t="shared" si="3"/>
        <v>#DIV/0!</v>
      </c>
      <c r="P46" s="2">
        <f t="shared" si="12"/>
        <v>85.02092050209204</v>
      </c>
      <c r="Q46" s="1" t="e">
        <f>K46/H46*100</f>
        <v>#DIV/0!</v>
      </c>
      <c r="R46" s="1">
        <f t="shared" si="11"/>
        <v>85.02092050209204</v>
      </c>
      <c r="S46" s="2"/>
      <c r="T46" s="2"/>
      <c r="U46" s="2"/>
    </row>
    <row r="47" spans="1:21" ht="12.75" customHeight="1" hidden="1">
      <c r="A47" s="21" t="s">
        <v>33</v>
      </c>
      <c r="B47" s="12" t="s">
        <v>61</v>
      </c>
      <c r="C47" s="12"/>
      <c r="D47" s="7"/>
      <c r="E47" s="12"/>
      <c r="F47" s="16">
        <f t="shared" si="13"/>
        <v>0</v>
      </c>
      <c r="G47" s="32">
        <f>G48</f>
        <v>0</v>
      </c>
      <c r="H47" s="32">
        <f>H48</f>
        <v>0</v>
      </c>
      <c r="I47" s="34">
        <f aca="true" t="shared" si="16" ref="I47:I57">G47+H47</f>
        <v>0</v>
      </c>
      <c r="J47" s="32"/>
      <c r="K47" s="34"/>
      <c r="L47" s="1">
        <f t="shared" si="14"/>
        <v>0</v>
      </c>
      <c r="M47" s="13" t="e">
        <f t="shared" si="2"/>
        <v>#DIV/0!</v>
      </c>
      <c r="N47" s="1" t="e">
        <f t="shared" si="15"/>
        <v>#DIV/0!</v>
      </c>
      <c r="O47" s="1" t="e">
        <f t="shared" si="3"/>
        <v>#DIV/0!</v>
      </c>
      <c r="P47" s="2" t="e">
        <f t="shared" si="12"/>
        <v>#DIV/0!</v>
      </c>
      <c r="Q47" s="1" t="e">
        <f>K47/H47*100</f>
        <v>#DIV/0!</v>
      </c>
      <c r="R47" s="1" t="e">
        <f t="shared" si="11"/>
        <v>#DIV/0!</v>
      </c>
      <c r="S47" s="2" t="e">
        <f>J47/#REF!*100</f>
        <v>#REF!</v>
      </c>
      <c r="T47" s="1"/>
      <c r="U47" s="2" t="e">
        <f>L47/#REF!*100</f>
        <v>#REF!</v>
      </c>
    </row>
    <row r="48" spans="1:21" ht="12.75" customHeight="1" hidden="1">
      <c r="A48" s="14" t="s">
        <v>34</v>
      </c>
      <c r="B48" s="12" t="s">
        <v>62</v>
      </c>
      <c r="C48" s="15"/>
      <c r="D48" s="16"/>
      <c r="E48" s="15"/>
      <c r="F48" s="16">
        <f t="shared" si="13"/>
        <v>0</v>
      </c>
      <c r="G48" s="34"/>
      <c r="H48" s="34"/>
      <c r="I48" s="34">
        <f t="shared" si="16"/>
        <v>0</v>
      </c>
      <c r="J48" s="32"/>
      <c r="K48" s="34"/>
      <c r="L48" s="1">
        <f t="shared" si="14"/>
        <v>0</v>
      </c>
      <c r="M48" s="13" t="e">
        <f t="shared" si="2"/>
        <v>#DIV/0!</v>
      </c>
      <c r="N48" s="1" t="e">
        <f t="shared" si="15"/>
        <v>#DIV/0!</v>
      </c>
      <c r="O48" s="1" t="e">
        <f t="shared" si="3"/>
        <v>#DIV/0!</v>
      </c>
      <c r="P48" s="2" t="e">
        <f t="shared" si="12"/>
        <v>#DIV/0!</v>
      </c>
      <c r="Q48" s="1" t="e">
        <f>K48/H48*100</f>
        <v>#DIV/0!</v>
      </c>
      <c r="R48" s="1" t="e">
        <f t="shared" si="11"/>
        <v>#DIV/0!</v>
      </c>
      <c r="S48" s="2" t="e">
        <f>J48/#REF!*100</f>
        <v>#REF!</v>
      </c>
      <c r="T48" s="1"/>
      <c r="U48" s="2" t="e">
        <f>L48/#REF!*100</f>
        <v>#REF!</v>
      </c>
    </row>
    <row r="49" spans="1:21" ht="12.75" hidden="1">
      <c r="A49" s="21" t="s">
        <v>36</v>
      </c>
      <c r="B49" s="12"/>
      <c r="C49" s="12"/>
      <c r="D49" s="1">
        <f aca="true" t="shared" si="17" ref="D49:K49">D50+D51</f>
        <v>0</v>
      </c>
      <c r="E49" s="1">
        <f t="shared" si="17"/>
        <v>0</v>
      </c>
      <c r="F49" s="16">
        <f t="shared" si="13"/>
        <v>0</v>
      </c>
      <c r="G49" s="32">
        <f t="shared" si="17"/>
        <v>0</v>
      </c>
      <c r="H49" s="32">
        <f t="shared" si="17"/>
        <v>0</v>
      </c>
      <c r="I49" s="34">
        <f t="shared" si="16"/>
        <v>0</v>
      </c>
      <c r="J49" s="32">
        <f t="shared" si="17"/>
        <v>0</v>
      </c>
      <c r="K49" s="32">
        <f t="shared" si="17"/>
        <v>0</v>
      </c>
      <c r="L49" s="1">
        <f t="shared" si="14"/>
        <v>0</v>
      </c>
      <c r="M49" s="13" t="e">
        <f t="shared" si="2"/>
        <v>#DIV/0!</v>
      </c>
      <c r="N49" s="1" t="e">
        <f t="shared" si="15"/>
        <v>#DIV/0!</v>
      </c>
      <c r="O49" s="1" t="e">
        <f t="shared" si="3"/>
        <v>#DIV/0!</v>
      </c>
      <c r="P49" s="2" t="e">
        <f t="shared" si="12"/>
        <v>#DIV/0!</v>
      </c>
      <c r="Q49" s="1" t="e">
        <f>K49/H49*100</f>
        <v>#DIV/0!</v>
      </c>
      <c r="R49" s="1" t="e">
        <f t="shared" si="11"/>
        <v>#DIV/0!</v>
      </c>
      <c r="S49" s="1" t="e">
        <f>J49/#REF!*100</f>
        <v>#REF!</v>
      </c>
      <c r="T49" s="1"/>
      <c r="U49" s="1" t="e">
        <f>L49/#REF!*100</f>
        <v>#REF!</v>
      </c>
    </row>
    <row r="50" spans="1:21" ht="25.5" hidden="1">
      <c r="A50" s="14" t="s">
        <v>37</v>
      </c>
      <c r="B50" s="12"/>
      <c r="C50" s="15"/>
      <c r="D50" s="16"/>
      <c r="E50" s="15"/>
      <c r="F50" s="16">
        <f t="shared" si="13"/>
        <v>0</v>
      </c>
      <c r="G50" s="36"/>
      <c r="H50" s="34"/>
      <c r="I50" s="34">
        <f t="shared" si="16"/>
        <v>0</v>
      </c>
      <c r="J50" s="34"/>
      <c r="K50" s="34"/>
      <c r="L50" s="1">
        <f t="shared" si="14"/>
        <v>0</v>
      </c>
      <c r="M50" s="13" t="e">
        <f t="shared" si="2"/>
        <v>#DIV/0!</v>
      </c>
      <c r="N50" s="1" t="e">
        <f t="shared" si="15"/>
        <v>#DIV/0!</v>
      </c>
      <c r="O50" s="1" t="e">
        <f t="shared" si="3"/>
        <v>#DIV/0!</v>
      </c>
      <c r="P50" s="2" t="e">
        <f t="shared" si="12"/>
        <v>#DIV/0!</v>
      </c>
      <c r="Q50" s="1" t="e">
        <f>K50/H50*100</f>
        <v>#DIV/0!</v>
      </c>
      <c r="R50" s="1" t="e">
        <f t="shared" si="11"/>
        <v>#DIV/0!</v>
      </c>
      <c r="S50" s="2" t="e">
        <f>J50/#REF!*100</f>
        <v>#REF!</v>
      </c>
      <c r="T50" s="1"/>
      <c r="U50" s="2" t="e">
        <f>L50/#REF!*100</f>
        <v>#REF!</v>
      </c>
    </row>
    <row r="51" spans="1:21" ht="12.75" hidden="1">
      <c r="A51" s="14" t="s">
        <v>38</v>
      </c>
      <c r="B51" s="12" t="s">
        <v>63</v>
      </c>
      <c r="C51" s="15"/>
      <c r="D51" s="16"/>
      <c r="E51" s="15"/>
      <c r="F51" s="16">
        <f t="shared" si="13"/>
        <v>0</v>
      </c>
      <c r="G51" s="34"/>
      <c r="H51" s="34"/>
      <c r="I51" s="34">
        <f t="shared" si="16"/>
        <v>0</v>
      </c>
      <c r="J51" s="34"/>
      <c r="K51" s="34"/>
      <c r="L51" s="1">
        <f t="shared" si="14"/>
        <v>0</v>
      </c>
      <c r="M51" s="13" t="e">
        <f t="shared" si="2"/>
        <v>#DIV/0!</v>
      </c>
      <c r="N51" s="1" t="e">
        <f t="shared" si="15"/>
        <v>#DIV/0!</v>
      </c>
      <c r="O51" s="1" t="e">
        <f t="shared" si="3"/>
        <v>#DIV/0!</v>
      </c>
      <c r="P51" s="2" t="e">
        <f t="shared" si="12"/>
        <v>#DIV/0!</v>
      </c>
      <c r="Q51" s="1" t="e">
        <f>K51/H51*100</f>
        <v>#DIV/0!</v>
      </c>
      <c r="R51" s="1" t="e">
        <f t="shared" si="11"/>
        <v>#DIV/0!</v>
      </c>
      <c r="S51" s="2"/>
      <c r="T51" s="1"/>
      <c r="U51" s="2"/>
    </row>
    <row r="52" spans="1:21" ht="12.75" customHeight="1" hidden="1">
      <c r="A52" s="17" t="s">
        <v>17</v>
      </c>
      <c r="B52" s="12" t="s">
        <v>64</v>
      </c>
      <c r="C52" s="12"/>
      <c r="D52" s="7"/>
      <c r="E52" s="12"/>
      <c r="F52" s="16">
        <f t="shared" si="13"/>
        <v>0</v>
      </c>
      <c r="G52" s="32">
        <f>G53</f>
        <v>0</v>
      </c>
      <c r="H52" s="32">
        <f>H53</f>
        <v>0</v>
      </c>
      <c r="I52" s="34">
        <f t="shared" si="16"/>
        <v>0</v>
      </c>
      <c r="J52" s="32"/>
      <c r="K52" s="34"/>
      <c r="L52" s="1">
        <f t="shared" si="14"/>
        <v>0</v>
      </c>
      <c r="M52" s="13" t="e">
        <f t="shared" si="2"/>
        <v>#DIV/0!</v>
      </c>
      <c r="N52" s="1" t="e">
        <f t="shared" si="15"/>
        <v>#DIV/0!</v>
      </c>
      <c r="O52" s="1" t="e">
        <f t="shared" si="3"/>
        <v>#DIV/0!</v>
      </c>
      <c r="P52" s="2" t="e">
        <f t="shared" si="12"/>
        <v>#DIV/0!</v>
      </c>
      <c r="Q52" s="1" t="e">
        <f>K52/H52*100</f>
        <v>#DIV/0!</v>
      </c>
      <c r="R52" s="1" t="e">
        <f t="shared" si="11"/>
        <v>#DIV/0!</v>
      </c>
      <c r="S52" s="2" t="e">
        <f>J52/#REF!*100</f>
        <v>#REF!</v>
      </c>
      <c r="T52" s="1"/>
      <c r="U52" s="1" t="e">
        <f>L52/#REF!*100</f>
        <v>#REF!</v>
      </c>
    </row>
    <row r="53" spans="1:21" ht="12.75" customHeight="1" hidden="1">
      <c r="A53" s="14" t="s">
        <v>18</v>
      </c>
      <c r="B53" s="12" t="s">
        <v>65</v>
      </c>
      <c r="C53" s="15"/>
      <c r="D53" s="16"/>
      <c r="E53" s="15"/>
      <c r="F53" s="16">
        <f t="shared" si="13"/>
        <v>0</v>
      </c>
      <c r="G53" s="34"/>
      <c r="H53" s="34"/>
      <c r="I53" s="34">
        <f t="shared" si="16"/>
        <v>0</v>
      </c>
      <c r="J53" s="32"/>
      <c r="K53" s="34"/>
      <c r="L53" s="1">
        <f t="shared" si="14"/>
        <v>0</v>
      </c>
      <c r="M53" s="13" t="e">
        <f t="shared" si="2"/>
        <v>#DIV/0!</v>
      </c>
      <c r="N53" s="1" t="e">
        <f t="shared" si="15"/>
        <v>#DIV/0!</v>
      </c>
      <c r="O53" s="1" t="e">
        <f t="shared" si="3"/>
        <v>#DIV/0!</v>
      </c>
      <c r="P53" s="2" t="e">
        <f t="shared" si="12"/>
        <v>#DIV/0!</v>
      </c>
      <c r="Q53" s="1" t="e">
        <f>K53/H53*100</f>
        <v>#DIV/0!</v>
      </c>
      <c r="R53" s="1" t="e">
        <f t="shared" si="11"/>
        <v>#DIV/0!</v>
      </c>
      <c r="S53" s="2" t="e">
        <f>J53/#REF!*100</f>
        <v>#REF!</v>
      </c>
      <c r="T53" s="1"/>
      <c r="U53" s="2" t="e">
        <f>L53/#REF!*100</f>
        <v>#REF!</v>
      </c>
    </row>
    <row r="54" spans="1:21" ht="12.75" customHeight="1" hidden="1">
      <c r="A54" s="21" t="s">
        <v>15</v>
      </c>
      <c r="B54" s="12" t="s">
        <v>66</v>
      </c>
      <c r="C54" s="21"/>
      <c r="D54" s="1"/>
      <c r="E54" s="21"/>
      <c r="F54" s="16">
        <f t="shared" si="13"/>
        <v>0</v>
      </c>
      <c r="G54" s="32"/>
      <c r="H54" s="32"/>
      <c r="I54" s="34">
        <f t="shared" si="16"/>
        <v>0</v>
      </c>
      <c r="J54" s="32"/>
      <c r="K54" s="34"/>
      <c r="L54" s="1">
        <f t="shared" si="14"/>
        <v>0</v>
      </c>
      <c r="M54" s="13" t="e">
        <f t="shared" si="2"/>
        <v>#DIV/0!</v>
      </c>
      <c r="N54" s="1" t="e">
        <f t="shared" si="15"/>
        <v>#DIV/0!</v>
      </c>
      <c r="O54" s="1" t="e">
        <f t="shared" si="3"/>
        <v>#DIV/0!</v>
      </c>
      <c r="P54" s="2" t="e">
        <f t="shared" si="12"/>
        <v>#DIV/0!</v>
      </c>
      <c r="Q54" s="1" t="e">
        <f>K54/H54*100</f>
        <v>#DIV/0!</v>
      </c>
      <c r="R54" s="1" t="e">
        <f t="shared" si="11"/>
        <v>#DIV/0!</v>
      </c>
      <c r="S54" s="2" t="e">
        <f>J54/#REF!*100</f>
        <v>#REF!</v>
      </c>
      <c r="T54" s="1"/>
      <c r="U54" s="2"/>
    </row>
    <row r="55" spans="1:21" ht="19.5" customHeight="1" hidden="1">
      <c r="A55" s="17" t="s">
        <v>6</v>
      </c>
      <c r="B55" s="12"/>
      <c r="C55" s="12"/>
      <c r="D55" s="1" t="e">
        <f>D59+#REF!+D60+D61+D63+D62+D66+D70+D71+D68</f>
        <v>#REF!</v>
      </c>
      <c r="E55" s="1" t="e">
        <f>E59+#REF!+E60+E61+E62+E66+E70+E71+E68+E67</f>
        <v>#REF!</v>
      </c>
      <c r="F55" s="16" t="e">
        <f t="shared" si="13"/>
        <v>#REF!</v>
      </c>
      <c r="G55" s="32" t="e">
        <f>G59+#REF!+G60+G61+G62+G63+G66+G70+G71+G68</f>
        <v>#REF!</v>
      </c>
      <c r="H55" s="32" t="e">
        <f>H59+#REF!+H60+H61+H62+H64+H66+H70+H71+H68+H67</f>
        <v>#REF!</v>
      </c>
      <c r="I55" s="34" t="e">
        <f t="shared" si="16"/>
        <v>#REF!</v>
      </c>
      <c r="J55" s="32" t="e">
        <f>J59+#REF!+J60+J61+J62+J63+J66+J70+J71+J68+J67</f>
        <v>#REF!</v>
      </c>
      <c r="K55" s="32" t="e">
        <f>K59+#REF!+K60+K61+K62+K66+K70+K71+K68+K67</f>
        <v>#REF!</v>
      </c>
      <c r="L55" s="1" t="e">
        <f t="shared" si="14"/>
        <v>#REF!</v>
      </c>
      <c r="M55" s="13" t="e">
        <f t="shared" si="2"/>
        <v>#REF!</v>
      </c>
      <c r="N55" s="1" t="e">
        <f t="shared" si="15"/>
        <v>#REF!</v>
      </c>
      <c r="O55" s="1" t="e">
        <f t="shared" si="3"/>
        <v>#REF!</v>
      </c>
      <c r="P55" s="2" t="e">
        <f t="shared" si="12"/>
        <v>#REF!</v>
      </c>
      <c r="Q55" s="1" t="e">
        <f>K55/H55*100</f>
        <v>#REF!</v>
      </c>
      <c r="R55" s="1" t="e">
        <f t="shared" si="11"/>
        <v>#REF!</v>
      </c>
      <c r="S55" s="1" t="e">
        <f>J55/#REF!*100</f>
        <v>#REF!</v>
      </c>
      <c r="T55" s="1"/>
      <c r="U55" s="1" t="e">
        <f>L55/#REF!*100</f>
        <v>#REF!</v>
      </c>
    </row>
    <row r="56" spans="1:21" s="19" customFormat="1" ht="19.5" customHeight="1" hidden="1">
      <c r="A56" s="18" t="s">
        <v>119</v>
      </c>
      <c r="B56" s="12" t="s">
        <v>118</v>
      </c>
      <c r="C56" s="12"/>
      <c r="D56" s="1"/>
      <c r="E56" s="1"/>
      <c r="F56" s="7">
        <f t="shared" si="13"/>
        <v>0</v>
      </c>
      <c r="G56" s="32"/>
      <c r="H56" s="1">
        <v>0</v>
      </c>
      <c r="I56" s="1">
        <f t="shared" si="16"/>
        <v>0</v>
      </c>
      <c r="J56" s="1"/>
      <c r="K56" s="1">
        <v>0</v>
      </c>
      <c r="L56" s="1">
        <f t="shared" si="14"/>
        <v>0</v>
      </c>
      <c r="M56" s="13" t="e">
        <f t="shared" si="2"/>
        <v>#DIV/0!</v>
      </c>
      <c r="N56" s="1" t="e">
        <f t="shared" si="15"/>
        <v>#DIV/0!</v>
      </c>
      <c r="O56" s="1" t="e">
        <f t="shared" si="3"/>
        <v>#DIV/0!</v>
      </c>
      <c r="P56" s="1"/>
      <c r="Q56" s="1" t="e">
        <f>K56/H56*100</f>
        <v>#DIV/0!</v>
      </c>
      <c r="R56" s="1"/>
      <c r="S56" s="1"/>
      <c r="T56" s="1"/>
      <c r="U56" s="1"/>
    </row>
    <row r="57" spans="1:21" s="19" customFormat="1" ht="16.5" customHeight="1" hidden="1">
      <c r="A57" s="18" t="s">
        <v>79</v>
      </c>
      <c r="B57" s="12" t="s">
        <v>120</v>
      </c>
      <c r="C57" s="12"/>
      <c r="D57" s="1"/>
      <c r="E57" s="1">
        <v>0</v>
      </c>
      <c r="F57" s="7">
        <f t="shared" si="13"/>
        <v>0</v>
      </c>
      <c r="G57" s="32"/>
      <c r="H57" s="1"/>
      <c r="I57" s="1">
        <f t="shared" si="16"/>
        <v>0</v>
      </c>
      <c r="J57" s="1"/>
      <c r="K57" s="1"/>
      <c r="L57" s="1">
        <f t="shared" si="14"/>
        <v>0</v>
      </c>
      <c r="M57" s="13" t="e">
        <f t="shared" si="2"/>
        <v>#DIV/0!</v>
      </c>
      <c r="N57" s="1" t="e">
        <f t="shared" si="15"/>
        <v>#DIV/0!</v>
      </c>
      <c r="O57" s="1" t="e">
        <f t="shared" si="3"/>
        <v>#DIV/0!</v>
      </c>
      <c r="P57" s="1"/>
      <c r="Q57" s="1" t="e">
        <f>K57/H57*100</f>
        <v>#DIV/0!</v>
      </c>
      <c r="R57" s="1"/>
      <c r="S57" s="1"/>
      <c r="T57" s="1"/>
      <c r="U57" s="1"/>
    </row>
    <row r="58" spans="1:21" s="19" customFormat="1" ht="16.5" customHeight="1">
      <c r="A58" s="25" t="s">
        <v>137</v>
      </c>
      <c r="B58" s="12" t="s">
        <v>136</v>
      </c>
      <c r="C58" s="12"/>
      <c r="D58" s="1"/>
      <c r="E58" s="1">
        <v>360</v>
      </c>
      <c r="F58" s="7"/>
      <c r="G58" s="32"/>
      <c r="H58" s="1">
        <v>994</v>
      </c>
      <c r="I58" s="1">
        <f aca="true" t="shared" si="18" ref="I58:I73">G58+H58</f>
        <v>994</v>
      </c>
      <c r="J58" s="1"/>
      <c r="K58" s="1">
        <v>360.8</v>
      </c>
      <c r="L58" s="1">
        <f>J58+K58</f>
        <v>360.8</v>
      </c>
      <c r="M58" s="13"/>
      <c r="N58" s="1">
        <f t="shared" si="15"/>
        <v>100.22222222222223</v>
      </c>
      <c r="O58" s="1"/>
      <c r="P58" s="1"/>
      <c r="Q58" s="1">
        <f>K58/H58*100</f>
        <v>36.29778672032194</v>
      </c>
      <c r="R58" s="1">
        <f t="shared" si="11"/>
        <v>36.29778672032194</v>
      </c>
      <c r="S58" s="1"/>
      <c r="T58" s="1"/>
      <c r="U58" s="1"/>
    </row>
    <row r="59" spans="1:21" s="19" customFormat="1" ht="17.25" customHeight="1">
      <c r="A59" s="21" t="s">
        <v>105</v>
      </c>
      <c r="B59" s="12" t="s">
        <v>104</v>
      </c>
      <c r="C59" s="12"/>
      <c r="D59" s="7">
        <v>10</v>
      </c>
      <c r="E59" s="12"/>
      <c r="F59" s="7">
        <f aca="true" t="shared" si="19" ref="F59:F73">D59+E59</f>
        <v>10</v>
      </c>
      <c r="G59" s="7">
        <v>10</v>
      </c>
      <c r="H59" s="32"/>
      <c r="I59" s="1">
        <f t="shared" si="18"/>
        <v>10</v>
      </c>
      <c r="J59" s="32"/>
      <c r="K59" s="32"/>
      <c r="L59" s="32">
        <f aca="true" t="shared" si="20" ref="L59:L73">J59+K59</f>
        <v>0</v>
      </c>
      <c r="M59" s="13">
        <f t="shared" si="2"/>
        <v>0</v>
      </c>
      <c r="N59" s="1"/>
      <c r="O59" s="1">
        <f t="shared" si="3"/>
        <v>0</v>
      </c>
      <c r="P59" s="1">
        <f t="shared" si="12"/>
        <v>0</v>
      </c>
      <c r="Q59" s="1"/>
      <c r="R59" s="1">
        <f t="shared" si="11"/>
        <v>0</v>
      </c>
      <c r="S59" s="1" t="e">
        <f>J59/#REF!*100</f>
        <v>#REF!</v>
      </c>
      <c r="T59" s="1"/>
      <c r="U59" s="1" t="e">
        <f>L59/#REF!*100</f>
        <v>#REF!</v>
      </c>
    </row>
    <row r="60" spans="1:21" s="19" customFormat="1" ht="25.5" hidden="1">
      <c r="A60" s="21" t="s">
        <v>26</v>
      </c>
      <c r="B60" s="12" t="s">
        <v>67</v>
      </c>
      <c r="C60" s="12"/>
      <c r="D60" s="7"/>
      <c r="E60" s="12"/>
      <c r="F60" s="7">
        <f t="shared" si="19"/>
        <v>0</v>
      </c>
      <c r="G60" s="31"/>
      <c r="H60" s="32"/>
      <c r="I60" s="32">
        <f t="shared" si="18"/>
        <v>0</v>
      </c>
      <c r="J60" s="32"/>
      <c r="K60" s="32"/>
      <c r="L60" s="32">
        <f t="shared" si="20"/>
        <v>0</v>
      </c>
      <c r="M60" s="13" t="e">
        <f t="shared" si="2"/>
        <v>#DIV/0!</v>
      </c>
      <c r="N60" s="1"/>
      <c r="O60" s="1" t="e">
        <f t="shared" si="3"/>
        <v>#DIV/0!</v>
      </c>
      <c r="P60" s="1" t="e">
        <f t="shared" si="12"/>
        <v>#DIV/0!</v>
      </c>
      <c r="Q60" s="1"/>
      <c r="R60" s="1" t="e">
        <f t="shared" si="11"/>
        <v>#DIV/0!</v>
      </c>
      <c r="S60" s="1" t="e">
        <f>J60/#REF!*100</f>
        <v>#REF!</v>
      </c>
      <c r="T60" s="1"/>
      <c r="U60" s="1" t="e">
        <f>L60/#REF!*100</f>
        <v>#REF!</v>
      </c>
    </row>
    <row r="61" spans="1:21" s="19" customFormat="1" ht="12.75" hidden="1">
      <c r="A61" s="21" t="s">
        <v>27</v>
      </c>
      <c r="B61" s="12" t="s">
        <v>68</v>
      </c>
      <c r="C61" s="12"/>
      <c r="D61" s="7" t="s">
        <v>43</v>
      </c>
      <c r="E61" s="12"/>
      <c r="F61" s="7">
        <f t="shared" si="19"/>
        <v>0</v>
      </c>
      <c r="G61" s="31"/>
      <c r="H61" s="32"/>
      <c r="I61" s="32">
        <f t="shared" si="18"/>
        <v>0</v>
      </c>
      <c r="J61" s="32"/>
      <c r="K61" s="32"/>
      <c r="L61" s="32">
        <f t="shared" si="20"/>
        <v>0</v>
      </c>
      <c r="M61" s="13" t="e">
        <f t="shared" si="2"/>
        <v>#DIV/0!</v>
      </c>
      <c r="N61" s="1"/>
      <c r="O61" s="1" t="e">
        <f t="shared" si="3"/>
        <v>#DIV/0!</v>
      </c>
      <c r="P61" s="1" t="e">
        <f t="shared" si="12"/>
        <v>#DIV/0!</v>
      </c>
      <c r="Q61" s="1"/>
      <c r="R61" s="1" t="e">
        <f t="shared" si="11"/>
        <v>#DIV/0!</v>
      </c>
      <c r="S61" s="1" t="e">
        <f>J61/#REF!*100</f>
        <v>#REF!</v>
      </c>
      <c r="T61" s="1"/>
      <c r="U61" s="1" t="e">
        <f>L61/#REF!*100</f>
        <v>#REF!</v>
      </c>
    </row>
    <row r="62" spans="1:21" s="19" customFormat="1" ht="12.75" hidden="1">
      <c r="A62" s="21" t="s">
        <v>40</v>
      </c>
      <c r="B62" s="12" t="s">
        <v>69</v>
      </c>
      <c r="C62" s="12"/>
      <c r="D62" s="7"/>
      <c r="E62" s="12"/>
      <c r="F62" s="7">
        <f t="shared" si="19"/>
        <v>0</v>
      </c>
      <c r="G62" s="31"/>
      <c r="H62" s="32"/>
      <c r="I62" s="32">
        <f t="shared" si="18"/>
        <v>0</v>
      </c>
      <c r="J62" s="32"/>
      <c r="K62" s="32"/>
      <c r="L62" s="32">
        <f t="shared" si="20"/>
        <v>0</v>
      </c>
      <c r="M62" s="13" t="e">
        <f t="shared" si="2"/>
        <v>#DIV/0!</v>
      </c>
      <c r="N62" s="1"/>
      <c r="O62" s="1" t="e">
        <f t="shared" si="3"/>
        <v>#DIV/0!</v>
      </c>
      <c r="P62" s="1" t="e">
        <f t="shared" si="12"/>
        <v>#DIV/0!</v>
      </c>
      <c r="Q62" s="1"/>
      <c r="R62" s="1" t="e">
        <f t="shared" si="11"/>
        <v>#DIV/0!</v>
      </c>
      <c r="S62" s="1" t="e">
        <f>J62/#REF!*100</f>
        <v>#REF!</v>
      </c>
      <c r="T62" s="1"/>
      <c r="U62" s="1" t="e">
        <f>L62/#REF!*100</f>
        <v>#REF!</v>
      </c>
    </row>
    <row r="63" spans="1:21" s="19" customFormat="1" ht="18.75" customHeight="1">
      <c r="A63" s="26" t="s">
        <v>47</v>
      </c>
      <c r="B63" s="12" t="s">
        <v>78</v>
      </c>
      <c r="C63" s="12"/>
      <c r="D63" s="7">
        <v>9989.4</v>
      </c>
      <c r="E63" s="12"/>
      <c r="F63" s="7">
        <f t="shared" si="19"/>
        <v>9989.4</v>
      </c>
      <c r="G63" s="7">
        <v>7492.5</v>
      </c>
      <c r="H63" s="32"/>
      <c r="I63" s="1">
        <f t="shared" si="18"/>
        <v>7492.5</v>
      </c>
      <c r="J63" s="1">
        <v>7492.5</v>
      </c>
      <c r="K63" s="1"/>
      <c r="L63" s="1">
        <f>J63+K63</f>
        <v>7492.5</v>
      </c>
      <c r="M63" s="13">
        <f t="shared" si="2"/>
        <v>75.00450477506156</v>
      </c>
      <c r="N63" s="1"/>
      <c r="O63" s="1">
        <f t="shared" si="3"/>
        <v>75.00450477506156</v>
      </c>
      <c r="P63" s="1">
        <f t="shared" si="12"/>
        <v>100</v>
      </c>
      <c r="Q63" s="1"/>
      <c r="R63" s="1">
        <f t="shared" si="11"/>
        <v>100</v>
      </c>
      <c r="S63" s="1"/>
      <c r="T63" s="1"/>
      <c r="U63" s="1"/>
    </row>
    <row r="64" spans="1:21" s="19" customFormat="1" ht="25.5">
      <c r="A64" s="25" t="s">
        <v>107</v>
      </c>
      <c r="B64" s="12" t="s">
        <v>106</v>
      </c>
      <c r="C64" s="12"/>
      <c r="D64" s="7">
        <v>929.8</v>
      </c>
      <c r="E64" s="12"/>
      <c r="F64" s="7">
        <f t="shared" si="19"/>
        <v>929.8</v>
      </c>
      <c r="G64" s="7">
        <v>929.8</v>
      </c>
      <c r="H64" s="1"/>
      <c r="I64" s="1">
        <f t="shared" si="18"/>
        <v>929.8</v>
      </c>
      <c r="J64" s="1">
        <v>929.8</v>
      </c>
      <c r="K64" s="1"/>
      <c r="L64" s="1">
        <f>J64+K64</f>
        <v>929.8</v>
      </c>
      <c r="M64" s="13">
        <f t="shared" si="2"/>
        <v>100</v>
      </c>
      <c r="N64" s="1"/>
      <c r="O64" s="1">
        <f t="shared" si="3"/>
        <v>100</v>
      </c>
      <c r="P64" s="1">
        <f t="shared" si="12"/>
        <v>100</v>
      </c>
      <c r="Q64" s="1"/>
      <c r="R64" s="1">
        <f t="shared" si="11"/>
        <v>100</v>
      </c>
      <c r="S64" s="1"/>
      <c r="T64" s="1"/>
      <c r="U64" s="1"/>
    </row>
    <row r="65" spans="1:21" s="19" customFormat="1" ht="57.75" customHeight="1">
      <c r="A65" s="11" t="s">
        <v>125</v>
      </c>
      <c r="B65" s="12" t="s">
        <v>124</v>
      </c>
      <c r="C65" s="12"/>
      <c r="D65" s="7">
        <v>0</v>
      </c>
      <c r="E65" s="12"/>
      <c r="F65" s="7"/>
      <c r="G65" s="7">
        <v>1000</v>
      </c>
      <c r="H65" s="1"/>
      <c r="I65" s="1">
        <f t="shared" si="18"/>
        <v>1000</v>
      </c>
      <c r="J65" s="1">
        <v>600</v>
      </c>
      <c r="K65" s="1"/>
      <c r="L65" s="1"/>
      <c r="M65" s="13"/>
      <c r="N65" s="1"/>
      <c r="O65" s="1"/>
      <c r="P65" s="1"/>
      <c r="Q65" s="1"/>
      <c r="R65" s="1"/>
      <c r="S65" s="1"/>
      <c r="T65" s="1"/>
      <c r="U65" s="1"/>
    </row>
    <row r="66" spans="1:21" s="19" customFormat="1" ht="18" customHeight="1">
      <c r="A66" s="21" t="s">
        <v>109</v>
      </c>
      <c r="B66" s="12" t="s">
        <v>108</v>
      </c>
      <c r="C66" s="12" t="s">
        <v>41</v>
      </c>
      <c r="D66" s="7">
        <v>476.9</v>
      </c>
      <c r="E66" s="12"/>
      <c r="F66" s="7">
        <f t="shared" si="19"/>
        <v>476.9</v>
      </c>
      <c r="G66" s="7">
        <v>1085.8</v>
      </c>
      <c r="H66" s="1">
        <v>1.8</v>
      </c>
      <c r="I66" s="1">
        <f t="shared" si="18"/>
        <v>1087.6</v>
      </c>
      <c r="J66" s="1">
        <v>988.3</v>
      </c>
      <c r="K66" s="1">
        <v>1.8</v>
      </c>
      <c r="L66" s="1">
        <f t="shared" si="20"/>
        <v>990.0999999999999</v>
      </c>
      <c r="M66" s="13">
        <f t="shared" si="2"/>
        <v>207.23422101069406</v>
      </c>
      <c r="N66" s="1"/>
      <c r="O66" s="1">
        <f t="shared" si="3"/>
        <v>207.6116586286433</v>
      </c>
      <c r="P66" s="1">
        <f t="shared" si="12"/>
        <v>91.02044575428255</v>
      </c>
      <c r="Q66" s="1">
        <f>K66/H66*100</f>
        <v>100</v>
      </c>
      <c r="R66" s="1">
        <f t="shared" si="11"/>
        <v>91.03530709819788</v>
      </c>
      <c r="S66" s="1" t="e">
        <f>J66/#REF!*100</f>
        <v>#REF!</v>
      </c>
      <c r="T66" s="1"/>
      <c r="U66" s="1" t="e">
        <f>L66/#REF!*100</f>
        <v>#REF!</v>
      </c>
    </row>
    <row r="67" spans="1:21" s="19" customFormat="1" ht="33.75" customHeight="1">
      <c r="A67" s="25" t="s">
        <v>111</v>
      </c>
      <c r="B67" s="12" t="s">
        <v>110</v>
      </c>
      <c r="C67" s="12"/>
      <c r="D67" s="7"/>
      <c r="E67" s="12"/>
      <c r="F67" s="7">
        <f t="shared" si="19"/>
        <v>0</v>
      </c>
      <c r="G67" s="7">
        <v>240</v>
      </c>
      <c r="H67" s="1"/>
      <c r="I67" s="1">
        <f t="shared" si="18"/>
        <v>240</v>
      </c>
      <c r="J67" s="1">
        <v>168</v>
      </c>
      <c r="K67" s="1"/>
      <c r="L67" s="1">
        <f t="shared" si="20"/>
        <v>168</v>
      </c>
      <c r="M67" s="13"/>
      <c r="N67" s="1"/>
      <c r="O67" s="1"/>
      <c r="P67" s="1">
        <f t="shared" si="12"/>
        <v>70</v>
      </c>
      <c r="Q67" s="1"/>
      <c r="R67" s="1">
        <f t="shared" si="11"/>
        <v>70</v>
      </c>
      <c r="S67" s="1"/>
      <c r="T67" s="1"/>
      <c r="U67" s="1"/>
    </row>
    <row r="68" spans="1:21" ht="25.5" customHeight="1" hidden="1">
      <c r="A68" s="14" t="s">
        <v>46</v>
      </c>
      <c r="B68" s="12" t="s">
        <v>70</v>
      </c>
      <c r="C68" s="15"/>
      <c r="D68" s="16"/>
      <c r="E68" s="15"/>
      <c r="F68" s="16">
        <f t="shared" si="19"/>
        <v>0</v>
      </c>
      <c r="G68" s="36"/>
      <c r="H68" s="2"/>
      <c r="I68" s="2">
        <f t="shared" si="18"/>
        <v>0</v>
      </c>
      <c r="J68" s="2"/>
      <c r="K68" s="1"/>
      <c r="L68" s="2">
        <f t="shared" si="20"/>
        <v>0</v>
      </c>
      <c r="M68" s="13" t="e">
        <f t="shared" si="2"/>
        <v>#DIV/0!</v>
      </c>
      <c r="N68" s="1" t="e">
        <f>K68/E68*100</f>
        <v>#DIV/0!</v>
      </c>
      <c r="O68" s="1" t="e">
        <f t="shared" si="3"/>
        <v>#DIV/0!</v>
      </c>
      <c r="P68" s="2"/>
      <c r="Q68" s="2" t="e">
        <f aca="true" t="shared" si="21" ref="Q68:Q73">K68/H68*100</f>
        <v>#DIV/0!</v>
      </c>
      <c r="R68" s="2" t="e">
        <f t="shared" si="11"/>
        <v>#DIV/0!</v>
      </c>
      <c r="S68" s="2"/>
      <c r="T68" s="1" t="e">
        <f>K68/#REF!*100</f>
        <v>#REF!</v>
      </c>
      <c r="U68" s="2"/>
    </row>
    <row r="69" spans="1:21" ht="19.5" customHeight="1" hidden="1">
      <c r="A69" s="14" t="s">
        <v>28</v>
      </c>
      <c r="B69" s="12" t="s">
        <v>76</v>
      </c>
      <c r="C69" s="15"/>
      <c r="D69" s="16"/>
      <c r="E69" s="15"/>
      <c r="F69" s="16">
        <f t="shared" si="19"/>
        <v>0</v>
      </c>
      <c r="G69" s="36"/>
      <c r="H69" s="2"/>
      <c r="I69" s="2">
        <f t="shared" si="18"/>
        <v>0</v>
      </c>
      <c r="J69" s="2"/>
      <c r="K69" s="22"/>
      <c r="L69" s="2">
        <f>J69+K69</f>
        <v>0</v>
      </c>
      <c r="M69" s="13" t="e">
        <f t="shared" si="2"/>
        <v>#DIV/0!</v>
      </c>
      <c r="N69" s="1" t="e">
        <f>K69/E69*100</f>
        <v>#DIV/0!</v>
      </c>
      <c r="O69" s="1" t="e">
        <f t="shared" si="3"/>
        <v>#DIV/0!</v>
      </c>
      <c r="P69" s="2" t="e">
        <f>J69/G69*100</f>
        <v>#DIV/0!</v>
      </c>
      <c r="Q69" s="2" t="e">
        <f t="shared" si="21"/>
        <v>#DIV/0!</v>
      </c>
      <c r="R69" s="2" t="e">
        <f t="shared" si="11"/>
        <v>#DIV/0!</v>
      </c>
      <c r="S69" s="2"/>
      <c r="T69" s="1"/>
      <c r="U69" s="2"/>
    </row>
    <row r="70" spans="1:21" ht="16.5" customHeight="1" hidden="1">
      <c r="A70" s="14" t="s">
        <v>39</v>
      </c>
      <c r="B70" s="12" t="s">
        <v>77</v>
      </c>
      <c r="C70" s="15"/>
      <c r="D70" s="16"/>
      <c r="E70" s="15"/>
      <c r="F70" s="16">
        <f t="shared" si="19"/>
        <v>0</v>
      </c>
      <c r="G70" s="36"/>
      <c r="H70" s="2"/>
      <c r="I70" s="2">
        <f t="shared" si="18"/>
        <v>0</v>
      </c>
      <c r="J70" s="2"/>
      <c r="K70" s="2"/>
      <c r="L70" s="2">
        <f t="shared" si="20"/>
        <v>0</v>
      </c>
      <c r="M70" s="13" t="e">
        <f>J70/D70*100</f>
        <v>#DIV/0!</v>
      </c>
      <c r="N70" s="1" t="e">
        <f>K70/E70*100</f>
        <v>#DIV/0!</v>
      </c>
      <c r="O70" s="1" t="e">
        <f t="shared" si="3"/>
        <v>#DIV/0!</v>
      </c>
      <c r="P70" s="2" t="e">
        <f>J70/G70*100</f>
        <v>#DIV/0!</v>
      </c>
      <c r="Q70" s="2" t="e">
        <f t="shared" si="21"/>
        <v>#DIV/0!</v>
      </c>
      <c r="R70" s="2" t="e">
        <f t="shared" si="11"/>
        <v>#DIV/0!</v>
      </c>
      <c r="S70" s="2" t="e">
        <f>J70/#REF!*100</f>
        <v>#REF!</v>
      </c>
      <c r="T70" s="1" t="e">
        <f>K70/#REF!*100</f>
        <v>#REF!</v>
      </c>
      <c r="U70" s="2" t="e">
        <f>L70/#REF!*100</f>
        <v>#REF!</v>
      </c>
    </row>
    <row r="71" spans="1:21" ht="18.75" customHeight="1" hidden="1">
      <c r="A71" s="14" t="s">
        <v>79</v>
      </c>
      <c r="B71" s="12" t="s">
        <v>78</v>
      </c>
      <c r="C71" s="15"/>
      <c r="D71" s="16"/>
      <c r="E71" s="15"/>
      <c r="F71" s="16">
        <f t="shared" si="19"/>
        <v>0</v>
      </c>
      <c r="G71" s="36"/>
      <c r="H71" s="2"/>
      <c r="I71" s="2">
        <f t="shared" si="18"/>
        <v>0</v>
      </c>
      <c r="J71" s="2"/>
      <c r="K71" s="22"/>
      <c r="L71" s="2">
        <f t="shared" si="20"/>
        <v>0</v>
      </c>
      <c r="M71" s="13" t="e">
        <f>J71/D71*100</f>
        <v>#DIV/0!</v>
      </c>
      <c r="N71" s="1" t="e">
        <f>K71/E71*100</f>
        <v>#DIV/0!</v>
      </c>
      <c r="O71" s="1" t="e">
        <f t="shared" si="3"/>
        <v>#DIV/0!</v>
      </c>
      <c r="P71" s="2"/>
      <c r="Q71" s="2" t="e">
        <f t="shared" si="21"/>
        <v>#DIV/0!</v>
      </c>
      <c r="R71" s="2" t="e">
        <f t="shared" si="11"/>
        <v>#DIV/0!</v>
      </c>
      <c r="S71" s="2" t="e">
        <f>J71/#REF!*100</f>
        <v>#REF!</v>
      </c>
      <c r="T71" s="1"/>
      <c r="U71" s="2" t="e">
        <f>L71/#REF!*100</f>
        <v>#REF!</v>
      </c>
    </row>
    <row r="72" spans="1:21" ht="12.75" customHeight="1" hidden="1">
      <c r="A72" s="14" t="s">
        <v>32</v>
      </c>
      <c r="B72" s="14"/>
      <c r="C72" s="15"/>
      <c r="D72" s="16"/>
      <c r="E72" s="15"/>
      <c r="F72" s="16">
        <f t="shared" si="19"/>
        <v>0</v>
      </c>
      <c r="G72" s="34"/>
      <c r="H72" s="2"/>
      <c r="I72" s="2">
        <f t="shared" si="18"/>
        <v>0</v>
      </c>
      <c r="J72" s="1"/>
      <c r="K72" s="22"/>
      <c r="L72" s="2">
        <f t="shared" si="20"/>
        <v>0</v>
      </c>
      <c r="M72" s="13" t="e">
        <f>J72/D72*100</f>
        <v>#DIV/0!</v>
      </c>
      <c r="N72" s="1" t="e">
        <f>K72/E72*100</f>
        <v>#DIV/0!</v>
      </c>
      <c r="O72" s="1" t="e">
        <f t="shared" si="3"/>
        <v>#DIV/0!</v>
      </c>
      <c r="P72" s="1"/>
      <c r="Q72" s="2" t="e">
        <f t="shared" si="21"/>
        <v>#DIV/0!</v>
      </c>
      <c r="R72" s="2" t="e">
        <f t="shared" si="11"/>
        <v>#DIV/0!</v>
      </c>
      <c r="S72" s="2" t="e">
        <f>J72/#REF!*100</f>
        <v>#REF!</v>
      </c>
      <c r="T72" s="2" t="e">
        <f>K72/#REF!*100</f>
        <v>#REF!</v>
      </c>
      <c r="U72" s="2" t="e">
        <f>L72/#REF!*100</f>
        <v>#REF!</v>
      </c>
    </row>
    <row r="73" spans="1:22" ht="18" customHeight="1">
      <c r="A73" s="17" t="s">
        <v>7</v>
      </c>
      <c r="B73" s="17"/>
      <c r="C73" s="12" t="s">
        <v>13</v>
      </c>
      <c r="D73" s="1">
        <f>D5+D7+D8+D11+D14+D17+D15+D16+D20+D18+D19+D21+D22+D27+D30+D34+D41+D45+D59+D63+D64+D66+D67+D12</f>
        <v>63821.5</v>
      </c>
      <c r="E73" s="1">
        <f>E5+E8+E20+E22+E30+E38+E58+E36+E41+E57+E37+E29</f>
        <v>4554.6</v>
      </c>
      <c r="F73" s="7">
        <f t="shared" si="19"/>
        <v>68376.1</v>
      </c>
      <c r="G73" s="1">
        <f>G5+G7+G8+G12+G14+G15+G17+G20+G21+G22+G27+G30+G34+G41+G45+G59+G63+G64+G65+G66+G67+G16</f>
        <v>51802.200000000004</v>
      </c>
      <c r="H73" s="1">
        <f>H5+H8+H29+H30+H36+H37+H41+H56+H57+H66+H22+H38+H58+H39+H34+H12+H11+H7+H40+H21+H15+H20+H44+H13</f>
        <v>11812.5</v>
      </c>
      <c r="I73" s="1">
        <f t="shared" si="18"/>
        <v>63614.700000000004</v>
      </c>
      <c r="J73" s="1">
        <f>J5+J8+J14+J17+J18+J19+J21+J22+J27+J30+J34+J41+J45+J59+J63+J64+J66+J67+J16+J65+J7+J12+J20+J15+0.1</f>
        <v>44144.399999999994</v>
      </c>
      <c r="K73" s="1">
        <f>K5+K8+K29+K30+K36+K37+K41+K56+K57+K66+K22+K38+K58+K39+K34+K12+K11+K7+K20+K40+K13</f>
        <v>8808.6</v>
      </c>
      <c r="L73" s="1">
        <f t="shared" si="20"/>
        <v>52952.99999999999</v>
      </c>
      <c r="M73" s="13">
        <f>J73/D73*100</f>
        <v>69.1685403821596</v>
      </c>
      <c r="N73" s="1">
        <f>K73/E73*100</f>
        <v>193.40007904096956</v>
      </c>
      <c r="O73" s="1">
        <f>L73/F73*100</f>
        <v>77.44372668227639</v>
      </c>
      <c r="P73" s="1">
        <f>J73/G73*100</f>
        <v>85.21723015624816</v>
      </c>
      <c r="Q73" s="1">
        <f t="shared" si="21"/>
        <v>74.57015873015874</v>
      </c>
      <c r="R73" s="1">
        <f>L73/I73*100</f>
        <v>83.24019448335052</v>
      </c>
      <c r="S73" s="1" t="e">
        <f>J73/#REF!*100</f>
        <v>#REF!</v>
      </c>
      <c r="T73" s="1" t="e">
        <f>K73/#REF!*100</f>
        <v>#REF!</v>
      </c>
      <c r="U73" s="1" t="e">
        <f>L73/#REF!*100</f>
        <v>#REF!</v>
      </c>
      <c r="V73" s="19"/>
    </row>
    <row r="74" spans="12:15" ht="12.75">
      <c r="L74" s="6"/>
      <c r="M74" s="6"/>
      <c r="N74" s="6"/>
      <c r="O74" s="6"/>
    </row>
    <row r="75" spans="4:15" ht="12.75">
      <c r="D75" s="5">
        <v>50019.79</v>
      </c>
      <c r="E75" s="5">
        <v>10972</v>
      </c>
      <c r="F75" s="5">
        <v>60991.79</v>
      </c>
      <c r="I75" s="6"/>
      <c r="J75" s="6"/>
      <c r="K75" s="6"/>
      <c r="L75" s="6"/>
      <c r="M75" s="6"/>
      <c r="N75" s="6"/>
      <c r="O75" s="6"/>
    </row>
    <row r="76" spans="1:18" ht="15.75">
      <c r="A76" s="23"/>
      <c r="B76" s="23"/>
      <c r="C76" s="23"/>
      <c r="D76" s="23"/>
      <c r="E76" s="23"/>
      <c r="F76" s="23"/>
      <c r="G76" s="6"/>
      <c r="H76" s="6"/>
      <c r="I76" s="6"/>
      <c r="Q76" s="50"/>
      <c r="R76" s="50"/>
    </row>
    <row r="78" spans="8:15" ht="12.75">
      <c r="H78" s="6"/>
      <c r="I78" s="6"/>
      <c r="J78" s="6"/>
      <c r="K78" s="24"/>
      <c r="L78" s="24"/>
      <c r="M78" s="24"/>
      <c r="N78" s="24"/>
      <c r="O78" s="24"/>
    </row>
    <row r="79" spans="8:15" ht="12.75">
      <c r="H79" s="6"/>
      <c r="I79" s="6"/>
      <c r="J79" s="6"/>
      <c r="K79" s="24"/>
      <c r="L79" s="24"/>
      <c r="M79" s="24"/>
      <c r="N79" s="24"/>
      <c r="O79" s="24"/>
    </row>
    <row r="80" spans="12:15" ht="12.75">
      <c r="L80" s="24"/>
      <c r="M80" s="24"/>
      <c r="N80" s="24"/>
      <c r="O80" s="24"/>
    </row>
  </sheetData>
  <sheetProtection/>
  <mergeCells count="11">
    <mergeCell ref="Q76:R76"/>
    <mergeCell ref="S1:U2"/>
    <mergeCell ref="G2:I2"/>
    <mergeCell ref="J2:L2"/>
    <mergeCell ref="A1:A3"/>
    <mergeCell ref="C1:C3"/>
    <mergeCell ref="P1:R2"/>
    <mergeCell ref="D2:F2"/>
    <mergeCell ref="M1:O2"/>
    <mergeCell ref="B1:B3"/>
    <mergeCell ref="D1:L1"/>
  </mergeCells>
  <printOptions/>
  <pageMargins left="0.5118110236220472" right="0.15748031496062992" top="0.7874015748031497" bottom="0.1968503937007874" header="0.1968503937007874" footer="0.1968503937007874"/>
  <pageSetup horizontalDpi="600" verticalDpi="600" orientation="landscape" paperSize="9" scale="65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Пользователь Windows</cp:lastModifiedBy>
  <cp:lastPrinted>2020-04-28T11:43:30Z</cp:lastPrinted>
  <dcterms:created xsi:type="dcterms:W3CDTF">2001-01-27T07:49:27Z</dcterms:created>
  <dcterms:modified xsi:type="dcterms:W3CDTF">2020-10-13T11:47:48Z</dcterms:modified>
  <cp:category/>
  <cp:version/>
  <cp:contentType/>
  <cp:contentStatus/>
</cp:coreProperties>
</file>