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доходи" sheetId="1" r:id="rId1"/>
  </sheet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<sst xmlns="http://schemas.openxmlformats.org/spreadsheetml/2006/main" count="255" uniqueCount="220">
  <si>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</si>
  <si>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</si>
  <si>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</si>
  <si>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</si>
  <si>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</si>
  <si>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</si>
  <si>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</si>
  <si>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</si>
  <si>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</si>
  <si>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</si>
  <si>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</si>
  <si>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</si>
  <si>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</si>
  <si>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</si>
  <si>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</si>
  <si>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</si>
  <si>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</si>
  <si>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</si>
  <si>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</si>
  <si>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</si>
  <si>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</si>
  <si>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</si>
  <si>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</si>
  <si>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</si>
  <si>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</si>
  <si>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</si>
  <si>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</si>
  <si>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</si>
  <si>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</si>
  <si>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</si>
  <si>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</si>
  <si>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</si>
  <si>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</si>
  <si>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</si>
  <si>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</si>
  <si>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</si>
  <si>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</si>
  <si>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</si>
  <si>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</si>
  <si>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</si>
  <si>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</si>
  <si>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</si>
  <si>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</si>
  <si>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</si>
  <si>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</si>
  <si>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</si>
  <si>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</si>
  <si>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</si>
  <si>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Сільський бюджет</t>
  </si>
  <si>
    <t>Рентна плата та плата за використання інших природних ресурсів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</si>
  <si>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</si>
  <si>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</si>
  <si>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</si>
  <si>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</si>
  <si>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</si>
  <si>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</si>
  <si>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</si>
  <si>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</si>
  <si>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</si>
  <si>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</si>
  <si>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</si>
  <si>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</si>
  <si>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</si>
  <si>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</si>
  <si>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</si>
  <si>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</si>
  <si>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</si>
  <si>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</si>
  <si>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</si>
  <si>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</si>
  <si>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</si>
  <si>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</si>
  <si>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</si>
  <si>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</si>
  <si>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</si>
  <si>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Рентна плата за спеціальне використування лісових ресурсів</t>
  </si>
  <si>
    <t>Код  бюджетної класифі кації</t>
  </si>
  <si>
    <t xml:space="preserve">                                   Сільський бюджет</t>
  </si>
  <si>
    <t>Спеціальний фонд</t>
  </si>
  <si>
    <t>ВИДАТКИ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</si>
  <si>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</si>
  <si>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</si>
  <si>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Органи місцевого самоврядування</t>
  </si>
  <si>
    <t>0151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</si>
  <si>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</si>
  <si>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</si>
  <si>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Проведення місцевих виборів</t>
  </si>
  <si>
    <t>0191</t>
  </si>
  <si>
    <t>Освіта</t>
  </si>
  <si>
    <t>Дошкільна освіта</t>
  </si>
  <si>
    <t>1010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</si>
  <si>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</si>
  <si>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1020</t>
  </si>
  <si>
    <t>Надання позашкільної освіти позашкільними закладами освіти, заходи із позашкільної роботи з дітьми</t>
  </si>
  <si>
    <t>1090</t>
  </si>
  <si>
    <t>Інші програми та заходи у сфері освіти</t>
  </si>
  <si>
    <t>1162</t>
  </si>
  <si>
    <t>Компенсаційні виплати на пільговий проїзд автомобільним транспортом окремим категоріям громадян</t>
  </si>
  <si>
    <t>3033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</si>
  <si>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</si>
  <si>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</si>
  <si>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</si>
  <si>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</si>
  <si>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видатки на соціальний захист ветеранів війни та праці</t>
  </si>
  <si>
    <t>3191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</si>
  <si>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</si>
  <si>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</si>
  <si>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Організація та проведення громадських робіт</t>
  </si>
  <si>
    <t>3210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</si>
  <si>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</si>
  <si>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</si>
  <si>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Інші заходи у сфері соціального захисту і соціального забезпечення</t>
  </si>
  <si>
    <t>3242</t>
  </si>
  <si>
    <t>Культура і мистецтво</t>
  </si>
  <si>
    <t>Бібліотеки</t>
  </si>
  <si>
    <t>4030</t>
  </si>
  <si>
    <t xml:space="preserve">Палаци і будинки культури </t>
  </si>
  <si>
    <t>4060</t>
  </si>
  <si>
    <t>Школи естетичного виховання</t>
  </si>
  <si>
    <t>0178</t>
  </si>
  <si>
    <t>Інші культурно-освітні заклади і заходи</t>
  </si>
  <si>
    <t>0179</t>
  </si>
  <si>
    <t>Фізична культура і спорт</t>
  </si>
  <si>
    <t>Забезпечення діяльності водопроводно-каналізаційного господарства</t>
  </si>
  <si>
    <t>6013</t>
  </si>
  <si>
    <t>6030</t>
  </si>
  <si>
    <t>Предмети, матеріали, обладнання та інвентар</t>
  </si>
  <si>
    <t>2210</t>
  </si>
  <si>
    <t>Оплата послуг (крім комунальних)</t>
  </si>
  <si>
    <t>2240</t>
  </si>
  <si>
    <t>Оплата електроенергії</t>
  </si>
  <si>
    <t>2273</t>
  </si>
  <si>
    <t>Здійснення заходів із землеустрою</t>
  </si>
  <si>
    <t>7130</t>
  </si>
  <si>
    <t>Капітальне будівництво (придбання) інших об'єктів</t>
  </si>
  <si>
    <t>3122</t>
  </si>
  <si>
    <t>Будівництво установ та закладів культури</t>
  </si>
  <si>
    <t>7324</t>
  </si>
  <si>
    <t>Будівництво інших об'єктів соціальної та виробничої інфраструктури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</si>
  <si>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</si>
  <si>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</si>
  <si>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</si>
  <si>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в рамках формування інфраструктури об`єднаних територіальних громад</t>
  </si>
  <si>
    <t>7362</t>
  </si>
  <si>
    <t>Оплата послуг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</si>
  <si>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</si>
  <si>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0189</t>
  </si>
  <si>
    <t>0</t>
  </si>
  <si>
    <t>Інші заходи, пов'язані з економічною діяльністю</t>
  </si>
  <si>
    <t>7693</t>
  </si>
  <si>
    <t>Субсидії та поточні трансферти підприємствам (установам, організаціям)</t>
  </si>
  <si>
    <t>2610</t>
  </si>
  <si>
    <t>Охорона навколишнього природного середовища та ядерна безпека</t>
  </si>
  <si>
    <t>0192</t>
  </si>
  <si>
    <t>Охорона і раціональне використання земель</t>
  </si>
  <si>
    <t>0193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</si>
  <si>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</si>
  <si>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</si>
  <si>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</si>
  <si>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0196</t>
  </si>
  <si>
    <t>Обслуговування державного боргу</t>
  </si>
  <si>
    <t>0197</t>
  </si>
  <si>
    <t>Сплата процентів по залучених кредитних ресурсах</t>
  </si>
  <si>
    <t>0198</t>
  </si>
  <si>
    <t>Фонд охорони навколишнього природного середовища</t>
  </si>
  <si>
    <t>0199</t>
  </si>
  <si>
    <t>Видатки, не віднесені до основних груп</t>
  </si>
  <si>
    <t>Внески до статутного капіталу суб'єктів господарювання</t>
  </si>
  <si>
    <t>7670</t>
  </si>
  <si>
    <t>Охорона та раціональне використання природних ресурсів</t>
  </si>
  <si>
    <t>8311</t>
  </si>
  <si>
    <t>Природоохоронні заходи за рахунок цільових фондів</t>
  </si>
  <si>
    <t>8340</t>
  </si>
  <si>
    <t>Резервний фонд</t>
  </si>
  <si>
    <t>8700</t>
  </si>
  <si>
    <t>Кошти, що передаються із загального фонду бюджету до бюджету розвитку (спеціального фонду)</t>
  </si>
  <si>
    <t>0203</t>
  </si>
  <si>
    <t xml:space="preserve">Дотації вирівнювання, що передаються з районних бюджетів </t>
  </si>
  <si>
    <t>0204</t>
  </si>
  <si>
    <t>Інші дотації</t>
  </si>
  <si>
    <t>0205</t>
  </si>
  <si>
    <t>Реверсна дотація</t>
  </si>
  <si>
    <t>9110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</si>
  <si>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</si>
  <si>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</si>
  <si>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</si>
  <si>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9730</t>
  </si>
  <si>
    <t>Субвенція з місцевого бюджету на співфінансування інвестиційних проектів</t>
  </si>
  <si>
    <t>9750</t>
  </si>
  <si>
    <t>Інші субвенції з місцевого бюджету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</si>
  <si>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</si>
  <si>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</si>
  <si>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</si>
  <si>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</si>
  <si>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0210</t>
  </si>
  <si>
    <t xml:space="preserve">Інші видатки </t>
  </si>
  <si>
    <t>8600</t>
  </si>
  <si>
    <t>8800</t>
  </si>
  <si>
    <t>Субвенція обласному бюджету на утримання об'єктів спільного користування</t>
  </si>
  <si>
    <t>РАЗОМ ВИДАТКІВ</t>
  </si>
  <si>
    <t>Рентна плата за користування надрами</t>
  </si>
  <si>
    <t>_____ лютого 2020 №</t>
  </si>
  <si>
    <t>Затверджено на 2020 рік</t>
  </si>
  <si>
    <t>Затверджено з урахуванням внесених змін на січень - грудень 2020 року</t>
  </si>
  <si>
    <t>Виконано за січень - грудень2020 року</t>
  </si>
  <si>
    <t>% виконання до затвердженого плану на 2020 рік</t>
  </si>
  <si>
    <t>% виконання до уточненого плану на січень - грудень 2020 року</t>
  </si>
  <si>
    <t>Затверджено на січень - грудень 2020 року з урахуванням змін</t>
  </si>
  <si>
    <t>Виконано за січень - грудень 2020 року</t>
  </si>
  <si>
    <t>% виконання до затвердженого  з урахуванням змін плану на січень - грудень 2020 року</t>
  </si>
  <si>
    <t>за січень -грудень 2020 року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</si>
  <si>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</si>
  <si>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</si>
  <si>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</si>
  <si>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7370</t>
  </si>
  <si>
    <t>Реалізація інших заходів щодо соціально-економічного розвитку територій</t>
  </si>
  <si>
    <t>про виконання сільського бюджету Гаівської сільської ради</t>
  </si>
  <si>
    <t>Цілові фонди</t>
  </si>
  <si>
    <t>7691</t>
  </si>
  <si>
    <t>Виконання заходів за рахунок цільових фондів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</si>
</sst>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0.0"/>
    <numFmt numFmtId="195" formatCode="#0"/>
    <numFmt numFmtId="196" formatCode="#,##0.0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>
      <alignment/>
      <protection/>
    </xf>
    <xf numFmtId="0" fontId="49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9" fillId="0" borderId="0">
      <alignment/>
      <protection/>
    </xf>
    <xf numFmtId="0" fontId="54" fillId="0" borderId="0">
      <alignment/>
      <protection/>
    </xf>
    <xf numFmtId="0" fontId="49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60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4" fillId="0" borderId="10" xfId="0" applyNumberFormat="1" applyFont="1" applyFill="1" applyBorder="1" applyAlignment="1">
      <alignment horizontal="right" vertical="center" wrapText="1"/>
    </xf>
    <xf numFmtId="0" fontId="61" fillId="0" borderId="10" xfId="50" applyFont="1" applyBorder="1">
      <alignment/>
      <protection/>
    </xf>
    <xf numFmtId="0" fontId="62" fillId="0" borderId="10" xfId="50" applyFont="1" applyBorder="1" applyAlignment="1">
      <alignment vertical="center" wrapText="1"/>
      <protection/>
    </xf>
    <xf numFmtId="1" fontId="62" fillId="0" borderId="10" xfId="50" applyNumberFormat="1" applyFont="1" applyBorder="1" applyAlignment="1">
      <alignment vertical="center" wrapText="1"/>
      <protection/>
    </xf>
    <xf numFmtId="1" fontId="62" fillId="0" borderId="10" xfId="50" applyNumberFormat="1" applyFont="1" applyBorder="1">
      <alignment/>
      <protection/>
    </xf>
    <xf numFmtId="1" fontId="62" fillId="0" borderId="10" xfId="50" applyNumberFormat="1" applyFont="1" applyBorder="1" applyAlignment="1">
      <alignment horizontal="center"/>
      <protection/>
    </xf>
    <xf numFmtId="0" fontId="14" fillId="0" borderId="0" xfId="0" applyFont="1" applyFill="1" applyAlignment="1">
      <alignment horizontal="center" vertical="center" wrapText="1"/>
    </xf>
    <xf numFmtId="0" fontId="63" fillId="0" borderId="10" xfId="55" applyFont="1" applyBorder="1">
      <alignment/>
      <protection/>
    </xf>
    <xf numFmtId="1" fontId="61" fillId="0" borderId="10" xfId="50" applyNumberFormat="1" applyFont="1" applyBorder="1" applyAlignment="1">
      <alignment horizontal="center"/>
      <protection/>
    </xf>
    <xf numFmtId="0" fontId="61" fillId="0" borderId="10" xfId="55" applyFont="1" applyBorder="1">
      <alignment/>
      <protection/>
    </xf>
    <xf numFmtId="0" fontId="62" fillId="0" borderId="10" xfId="55" applyFont="1" applyBorder="1">
      <alignment/>
      <protection/>
    </xf>
    <xf numFmtId="0" fontId="62" fillId="0" borderId="10" xfId="55" applyFont="1" applyBorder="1" applyAlignment="1">
      <alignment wrapText="1"/>
      <protection/>
    </xf>
    <xf numFmtId="0" fontId="61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49" fillId="0" borderId="10" xfId="55" applyBorder="1">
      <alignment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188" fontId="65" fillId="0" borderId="10" xfId="0" applyNumberFormat="1" applyFont="1" applyFill="1" applyBorder="1" applyAlignment="1">
      <alignment horizontal="right" vertical="center" wrapText="1"/>
    </xf>
    <xf numFmtId="0" fontId="62" fillId="0" borderId="10" xfId="0" applyFont="1" applyBorder="1" applyAlignment="1">
      <alignment wrapText="1"/>
    </xf>
    <xf numFmtId="188" fontId="10" fillId="0" borderId="10" xfId="50" applyNumberFormat="1" applyFont="1" applyBorder="1" applyAlignment="1">
      <alignment horizontal="right"/>
      <protection/>
    </xf>
    <xf numFmtId="0" fontId="66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0" fontId="49" fillId="0" borderId="10" xfId="55" applyBorder="1">
      <alignment/>
      <protection/>
    </xf>
    <xf numFmtId="0" fontId="49" fillId="0" borderId="10" xfId="55" applyBorder="1">
      <alignment/>
      <protection/>
    </xf>
    <xf numFmtId="0" fontId="49" fillId="0" borderId="10" xfId="55" applyFont="1" applyBorder="1">
      <alignment/>
      <protection/>
    </xf>
    <xf numFmtId="194" fontId="49" fillId="0" borderId="10" xfId="55" applyNumberFormat="1" applyBorder="1">
      <alignment/>
      <protection/>
    </xf>
    <xf numFmtId="194" fontId="62" fillId="0" borderId="10" xfId="55" applyNumberFormat="1" applyFont="1" applyBorder="1" applyAlignment="1">
      <alignment vertical="center"/>
      <protection/>
    </xf>
    <xf numFmtId="194" fontId="1" fillId="0" borderId="10" xfId="0" applyNumberFormat="1" applyFont="1" applyFill="1" applyBorder="1" applyAlignment="1">
      <alignment horizontal="right" vertical="center" wrapText="1"/>
    </xf>
    <xf numFmtId="194" fontId="62" fillId="0" borderId="10" xfId="55" applyNumberFormat="1" applyFont="1" applyBorder="1">
      <alignment/>
      <protection/>
    </xf>
    <xf numFmtId="194" fontId="10" fillId="0" borderId="10" xfId="0" applyNumberFormat="1" applyFont="1" applyFill="1" applyBorder="1" applyAlignment="1">
      <alignment horizontal="right" vertical="center" wrapText="1"/>
    </xf>
    <xf numFmtId="188" fontId="10" fillId="33" borderId="10" xfId="0" applyNumberFormat="1" applyFont="1" applyFill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right" vertical="center" wrapText="1"/>
    </xf>
    <xf numFmtId="188" fontId="61" fillId="33" borderId="10" xfId="50" applyNumberFormat="1" applyFont="1" applyFill="1" applyBorder="1" applyAlignment="1">
      <alignment horizontal="right"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vertical="center" wrapText="1"/>
    </xf>
    <xf numFmtId="188" fontId="2" fillId="0" borderId="10" xfId="0" applyNumberFormat="1" applyFont="1" applyFill="1" applyBorder="1" applyAlignment="1" applyProtection="1">
      <alignment vertical="center" wrapText="1"/>
      <protection locked="0"/>
    </xf>
    <xf numFmtId="188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right" vertical="center" wrapText="1"/>
    </xf>
    <xf numFmtId="188" fontId="62" fillId="0" borderId="10" xfId="57" applyNumberFormat="1" applyFont="1" applyFill="1" applyBorder="1" applyAlignment="1">
      <alignment vertical="center" wrapText="1"/>
      <protection/>
    </xf>
    <xf numFmtId="188" fontId="60" fillId="0" borderId="10" xfId="57" applyNumberFormat="1" applyFont="1" applyFill="1" applyBorder="1" applyAlignment="1">
      <alignment vertical="center" wrapText="1"/>
      <protection/>
    </xf>
    <xf numFmtId="188" fontId="60" fillId="0" borderId="10" xfId="0" applyNumberFormat="1" applyFont="1" applyFill="1" applyBorder="1" applyAlignment="1">
      <alignment vertical="center" wrapText="1"/>
    </xf>
    <xf numFmtId="194" fontId="60" fillId="0" borderId="10" xfId="57" applyNumberFormat="1" applyFont="1" applyFill="1" applyBorder="1" applyAlignment="1">
      <alignment vertical="center" wrapText="1"/>
      <protection/>
    </xf>
    <xf numFmtId="188" fontId="1" fillId="0" borderId="10" xfId="0" applyNumberFormat="1" applyFont="1" applyFill="1" applyBorder="1" applyAlignment="1">
      <alignment vertical="center" wrapText="1"/>
    </xf>
    <xf numFmtId="0" fontId="67" fillId="0" borderId="10" xfId="57" applyFont="1" applyFill="1" applyBorder="1" applyAlignment="1">
      <alignment vertical="center" wrapText="1"/>
      <protection/>
    </xf>
    <xf numFmtId="188" fontId="2" fillId="0" borderId="10" xfId="57" applyNumberFormat="1" applyFont="1" applyFill="1" applyBorder="1" applyAlignment="1">
      <alignment vertical="center" wrapText="1"/>
      <protection/>
    </xf>
    <xf numFmtId="194" fontId="2" fillId="0" borderId="10" xfId="57" applyNumberFormat="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0" fontId="62" fillId="0" borderId="10" xfId="57" applyFont="1" applyFill="1" applyBorder="1" applyAlignment="1">
      <alignment vertical="center" wrapText="1"/>
      <protection/>
    </xf>
    <xf numFmtId="188" fontId="1" fillId="0" borderId="10" xfId="57" applyNumberFormat="1" applyFont="1" applyFill="1" applyBorder="1" applyAlignment="1">
      <alignment vertical="center" wrapText="1"/>
      <protection/>
    </xf>
    <xf numFmtId="188" fontId="67" fillId="0" borderId="10" xfId="57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188" fontId="68" fillId="0" borderId="10" xfId="0" applyNumberFormat="1" applyFont="1" applyFill="1" applyBorder="1" applyAlignment="1">
      <alignment vertical="center" wrapText="1"/>
    </xf>
    <xf numFmtId="188" fontId="68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88" fontId="1" fillId="0" borderId="14" xfId="0" applyNumberFormat="1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6" applyFont="1" applyFill="1" applyBorder="1" applyAlignment="1">
      <alignment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88" fontId="1" fillId="0" borderId="17" xfId="0" applyNumberFormat="1" applyFont="1" applyFill="1" applyBorder="1" applyAlignment="1">
      <alignment horizontal="right" vertical="center" wrapText="1"/>
    </xf>
    <xf numFmtId="188" fontId="1" fillId="0" borderId="18" xfId="0" applyNumberFormat="1" applyFont="1" applyFill="1" applyBorder="1" applyAlignment="1">
      <alignment horizontal="right" vertical="center" wrapText="1"/>
    </xf>
    <xf numFmtId="188" fontId="1" fillId="0" borderId="19" xfId="0" applyNumberFormat="1" applyFont="1" applyFill="1" applyBorder="1" applyAlignment="1">
      <alignment horizontal="right" vertical="center" wrapText="1"/>
    </xf>
    <xf numFmtId="188" fontId="2" fillId="0" borderId="15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right" vertical="center" wrapText="1"/>
    </xf>
    <xf numFmtId="188" fontId="2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188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144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144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144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144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"/>
  <sheetViews>
    <sheetView tabSelected="1" zoomScale="95" zoomScaleNormal="95" zoomScalePageLayoutView="0" workbookViewId="0" topLeftCell="A11">
      <pane xSplit="2" ySplit="3" topLeftCell="E86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R90" sqref="A90:IV92"/>
    </sheetView>
  </sheetViews>
  <sheetFormatPr defaultColWidth="9.125" defaultRowHeight="12.75"/>
  <cols>
    <col min="1" max="1" width="79.50390625" style="1" customWidth="1"/>
    <col min="2" max="2" width="10.50390625" style="2" customWidth="1"/>
    <col min="3" max="3" width="9.50390625" style="1" customWidth="1"/>
    <col min="4" max="4" width="8.875" style="1" customWidth="1"/>
    <col min="5" max="5" width="9.50390625" style="1" customWidth="1"/>
    <col min="6" max="6" width="9.625" style="1" customWidth="1"/>
    <col min="7" max="7" width="8.50390625" style="1" customWidth="1"/>
    <col min="8" max="8" width="9.50390625" style="1" customWidth="1"/>
    <col min="9" max="12" width="9.00390625" style="1" customWidth="1"/>
    <col min="13" max="13" width="9.625" style="1" customWidth="1"/>
    <col min="14" max="14" width="8.625" style="1" customWidth="1"/>
    <col min="15" max="15" width="9.125" style="1" customWidth="1"/>
    <col min="16" max="16" width="8.50390625" style="1" customWidth="1"/>
    <col min="17" max="17" width="8.875" style="1" customWidth="1"/>
    <col min="18" max="16384" width="9.125" style="1" customWidth="1"/>
  </cols>
  <sheetData>
    <row r="1" spans="7:12" ht="12.75">
      <c r="G1" s="1" t="s">
        <v>5</v>
      </c>
      <c r="L1" s="1" t="s">
        <v>33</v>
      </c>
    </row>
    <row r="2" spans="2:14" s="36" customFormat="1" ht="15" customHeight="1">
      <c r="B2" s="5"/>
      <c r="L2" s="129" t="s">
        <v>43</v>
      </c>
      <c r="M2" s="129"/>
      <c r="N2" s="129"/>
    </row>
    <row r="3" ht="12.75">
      <c r="L3" s="1" t="s">
        <v>47</v>
      </c>
    </row>
    <row r="4" ht="12.75">
      <c r="L4" s="1" t="s">
        <v>201</v>
      </c>
    </row>
    <row r="5" ht="12.75" hidden="1"/>
    <row r="6" spans="1:17" ht="15">
      <c r="A6" s="130" t="s">
        <v>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5">
      <c r="A7" s="130" t="s">
        <v>216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5">
      <c r="A8" s="130" t="s">
        <v>210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ht="12.75">
      <c r="M9" s="1" t="s">
        <v>7</v>
      </c>
    </row>
    <row r="10" ht="12.75" hidden="1"/>
    <row r="11" spans="1:17" s="5" customFormat="1" ht="12.75">
      <c r="A11" s="128" t="s">
        <v>0</v>
      </c>
      <c r="B11" s="128" t="s">
        <v>8</v>
      </c>
      <c r="C11" s="131" t="s">
        <v>48</v>
      </c>
      <c r="D11" s="131"/>
      <c r="E11" s="131"/>
      <c r="F11" s="131"/>
      <c r="G11" s="131"/>
      <c r="H11" s="131"/>
      <c r="I11" s="131"/>
      <c r="J11" s="131"/>
      <c r="K11" s="131"/>
      <c r="L11" s="128" t="s">
        <v>205</v>
      </c>
      <c r="M11" s="128"/>
      <c r="N11" s="128"/>
      <c r="O11" s="128" t="s">
        <v>206</v>
      </c>
      <c r="P11" s="128"/>
      <c r="Q11" s="128"/>
    </row>
    <row r="12" spans="1:17" s="5" customFormat="1" ht="40.5" customHeight="1">
      <c r="A12" s="128"/>
      <c r="B12" s="128"/>
      <c r="C12" s="128" t="s">
        <v>202</v>
      </c>
      <c r="D12" s="128"/>
      <c r="E12" s="128"/>
      <c r="F12" s="128" t="s">
        <v>203</v>
      </c>
      <c r="G12" s="128"/>
      <c r="H12" s="128"/>
      <c r="I12" s="128" t="s">
        <v>204</v>
      </c>
      <c r="J12" s="128"/>
      <c r="K12" s="128"/>
      <c r="L12" s="128"/>
      <c r="M12" s="128"/>
      <c r="N12" s="128"/>
      <c r="O12" s="128"/>
      <c r="P12" s="128"/>
      <c r="Q12" s="128"/>
    </row>
    <row r="13" spans="1:17" s="5" customFormat="1" ht="37.5" customHeight="1">
      <c r="A13" s="128"/>
      <c r="B13" s="128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25.5" customHeight="1">
      <c r="A14" s="4" t="s">
        <v>10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6.5" customHeight="1">
      <c r="A15" s="8" t="s">
        <v>11</v>
      </c>
      <c r="B15" s="8">
        <v>10000000</v>
      </c>
      <c r="C15" s="24">
        <f>C16+C19+C22+C26</f>
        <v>1151.1</v>
      </c>
      <c r="D15" s="24"/>
      <c r="E15" s="24">
        <f>C15+D15</f>
        <v>1151.1</v>
      </c>
      <c r="F15" s="24">
        <f>F16+F19+F22+F26</f>
        <v>1151.1</v>
      </c>
      <c r="G15" s="24"/>
      <c r="H15" s="24">
        <f>F15+G15</f>
        <v>1151.1</v>
      </c>
      <c r="I15" s="24">
        <f>I16+I19+I22+I26</f>
        <v>1171.165</v>
      </c>
      <c r="J15" s="78">
        <f>J30</f>
        <v>0</v>
      </c>
      <c r="K15" s="24">
        <f>I15+J15</f>
        <v>1171.165</v>
      </c>
      <c r="L15" s="24">
        <f>I15/C15*100</f>
        <v>101.74311528103554</v>
      </c>
      <c r="M15" s="24"/>
      <c r="N15" s="24">
        <f>K15/E15*100</f>
        <v>101.74311528103554</v>
      </c>
      <c r="O15" s="24">
        <f>I15/F15*100</f>
        <v>101.74311528103554</v>
      </c>
      <c r="P15" s="24"/>
      <c r="Q15" s="24">
        <f>K15/H15*100</f>
        <v>101.74311528103554</v>
      </c>
    </row>
    <row r="16" spans="1:17" s="19" customFormat="1" ht="15.75" customHeight="1" hidden="1">
      <c r="A16" s="17" t="s">
        <v>12</v>
      </c>
      <c r="B16" s="18">
        <v>11000000</v>
      </c>
      <c r="C16" s="20">
        <f>C17+C18</f>
        <v>0</v>
      </c>
      <c r="D16" s="20"/>
      <c r="E16" s="20">
        <f aca="true" t="shared" si="0" ref="E16:K16">E17+E18</f>
        <v>0</v>
      </c>
      <c r="F16" s="20">
        <f t="shared" si="0"/>
        <v>0</v>
      </c>
      <c r="G16" s="20"/>
      <c r="H16" s="20">
        <f t="shared" si="0"/>
        <v>0</v>
      </c>
      <c r="I16" s="20">
        <f>I17+I18</f>
        <v>0</v>
      </c>
      <c r="J16" s="20"/>
      <c r="K16" s="20">
        <f t="shared" si="0"/>
        <v>0</v>
      </c>
      <c r="L16" s="24"/>
      <c r="M16" s="24"/>
      <c r="N16" s="24"/>
      <c r="O16" s="24"/>
      <c r="P16" s="24"/>
      <c r="Q16" s="24"/>
    </row>
    <row r="17" spans="1:17" s="5" customFormat="1" ht="12.75" hidden="1">
      <c r="A17" s="15" t="s">
        <v>38</v>
      </c>
      <c r="B17" s="10">
        <v>11010000</v>
      </c>
      <c r="C17" s="25"/>
      <c r="D17" s="25"/>
      <c r="E17" s="25">
        <f aca="true" t="shared" si="1" ref="E17:E29">C17+D17</f>
        <v>0</v>
      </c>
      <c r="F17" s="73"/>
      <c r="G17" s="25"/>
      <c r="H17" s="25">
        <f>F17+G17</f>
        <v>0</v>
      </c>
      <c r="I17" s="25"/>
      <c r="J17" s="25"/>
      <c r="K17" s="25">
        <f>I17+J17</f>
        <v>0</v>
      </c>
      <c r="L17" s="25" t="e">
        <f>I17/C17*100</f>
        <v>#DIV/0!</v>
      </c>
      <c r="M17" s="25"/>
      <c r="N17" s="25" t="e">
        <f aca="true" t="shared" si="2" ref="N17:N82">K17/E17*100</f>
        <v>#DIV/0!</v>
      </c>
      <c r="O17" s="25" t="e">
        <f aca="true" t="shared" si="3" ref="O17:O82">I17/F17*100</f>
        <v>#DIV/0!</v>
      </c>
      <c r="P17" s="25"/>
      <c r="Q17" s="25" t="e">
        <f aca="true" t="shared" si="4" ref="Q17:Q82">K17/H17*100</f>
        <v>#DIV/0!</v>
      </c>
    </row>
    <row r="18" spans="1:17" s="5" customFormat="1" ht="15.75" customHeight="1" hidden="1">
      <c r="A18" s="47" t="s">
        <v>42</v>
      </c>
      <c r="B18" s="48">
        <v>11020000</v>
      </c>
      <c r="C18" s="25"/>
      <c r="D18" s="25"/>
      <c r="E18" s="25">
        <f t="shared" si="1"/>
        <v>0</v>
      </c>
      <c r="F18" s="25"/>
      <c r="G18" s="25"/>
      <c r="H18" s="25">
        <f>F18+G18</f>
        <v>0</v>
      </c>
      <c r="I18" s="25"/>
      <c r="J18" s="25"/>
      <c r="K18" s="25">
        <f>I18+J18</f>
        <v>0</v>
      </c>
      <c r="L18" s="25"/>
      <c r="M18" s="25"/>
      <c r="N18" s="25"/>
      <c r="O18" s="25"/>
      <c r="P18" s="25"/>
      <c r="Q18" s="25"/>
    </row>
    <row r="19" spans="1:17" s="19" customFormat="1" ht="17.25" customHeight="1" hidden="1">
      <c r="A19" s="52" t="s">
        <v>49</v>
      </c>
      <c r="B19" s="51">
        <v>13000000</v>
      </c>
      <c r="C19" s="20">
        <f>C20+C21</f>
        <v>0</v>
      </c>
      <c r="D19" s="20"/>
      <c r="E19" s="20">
        <f t="shared" si="1"/>
        <v>0</v>
      </c>
      <c r="F19" s="20">
        <f>F20+F21</f>
        <v>0</v>
      </c>
      <c r="G19" s="20"/>
      <c r="H19" s="20">
        <f>F19+G19</f>
        <v>0</v>
      </c>
      <c r="I19" s="20">
        <f>I20+I21</f>
        <v>0</v>
      </c>
      <c r="J19" s="20"/>
      <c r="K19" s="20">
        <f>I19+J19</f>
        <v>0</v>
      </c>
      <c r="L19" s="20" t="e">
        <f aca="true" t="shared" si="5" ref="L19:L29">I19/C19*100</f>
        <v>#DIV/0!</v>
      </c>
      <c r="M19" s="20"/>
      <c r="N19" s="20" t="e">
        <f t="shared" si="2"/>
        <v>#DIV/0!</v>
      </c>
      <c r="O19" s="20" t="e">
        <f t="shared" si="3"/>
        <v>#DIV/0!</v>
      </c>
      <c r="P19" s="20"/>
      <c r="Q19" s="20" t="e">
        <f t="shared" si="4"/>
        <v>#DIV/0!</v>
      </c>
    </row>
    <row r="20" spans="1:17" s="5" customFormat="1" ht="15.75" customHeight="1" hidden="1">
      <c r="A20" s="53" t="s">
        <v>75</v>
      </c>
      <c r="B20" s="48">
        <v>13010000</v>
      </c>
      <c r="C20" s="25"/>
      <c r="D20" s="25"/>
      <c r="E20" s="25">
        <f t="shared" si="1"/>
        <v>0</v>
      </c>
      <c r="F20" s="73"/>
      <c r="G20" s="25"/>
      <c r="H20" s="25">
        <f aca="true" t="shared" si="6" ref="H20:H29">F20+G20</f>
        <v>0</v>
      </c>
      <c r="I20" s="25"/>
      <c r="J20" s="25"/>
      <c r="K20" s="25">
        <f aca="true" t="shared" si="7" ref="K20:K31">I20+J20</f>
        <v>0</v>
      </c>
      <c r="L20" s="25" t="e">
        <f t="shared" si="5"/>
        <v>#DIV/0!</v>
      </c>
      <c r="M20" s="25"/>
      <c r="N20" s="25" t="e">
        <f t="shared" si="2"/>
        <v>#DIV/0!</v>
      </c>
      <c r="O20" s="25" t="e">
        <f t="shared" si="3"/>
        <v>#DIV/0!</v>
      </c>
      <c r="P20" s="25"/>
      <c r="Q20" s="25" t="e">
        <f t="shared" si="4"/>
        <v>#DIV/0!</v>
      </c>
    </row>
    <row r="21" spans="1:17" s="5" customFormat="1" ht="18" customHeight="1" hidden="1">
      <c r="A21" s="53" t="s">
        <v>200</v>
      </c>
      <c r="B21" s="48">
        <v>13030000</v>
      </c>
      <c r="C21" s="25"/>
      <c r="D21" s="25"/>
      <c r="E21" s="25">
        <f t="shared" si="1"/>
        <v>0</v>
      </c>
      <c r="F21" s="73"/>
      <c r="G21" s="25"/>
      <c r="H21" s="25">
        <f t="shared" si="6"/>
        <v>0</v>
      </c>
      <c r="I21" s="25"/>
      <c r="J21" s="25"/>
      <c r="K21" s="25">
        <f t="shared" si="7"/>
        <v>0</v>
      </c>
      <c r="L21" s="25" t="e">
        <f t="shared" si="5"/>
        <v>#DIV/0!</v>
      </c>
      <c r="M21" s="25"/>
      <c r="N21" s="25" t="e">
        <f t="shared" si="2"/>
        <v>#DIV/0!</v>
      </c>
      <c r="O21" s="25" t="e">
        <f t="shared" si="3"/>
        <v>#DIV/0!</v>
      </c>
      <c r="P21" s="25"/>
      <c r="Q21" s="25" t="e">
        <f t="shared" si="4"/>
        <v>#DIV/0!</v>
      </c>
    </row>
    <row r="22" spans="1:17" s="19" customFormat="1" ht="17.25" customHeight="1">
      <c r="A22" s="52" t="s">
        <v>50</v>
      </c>
      <c r="B22" s="51">
        <v>14000000</v>
      </c>
      <c r="C22" s="75">
        <f>C23+C24+C25</f>
        <v>6</v>
      </c>
      <c r="D22" s="75"/>
      <c r="E22" s="75">
        <f t="shared" si="1"/>
        <v>6</v>
      </c>
      <c r="F22" s="20">
        <f>F23+F24+F25</f>
        <v>6</v>
      </c>
      <c r="G22" s="20"/>
      <c r="H22" s="20">
        <f t="shared" si="6"/>
        <v>6</v>
      </c>
      <c r="I22" s="20">
        <f>I23+I24+I25</f>
        <v>7.062</v>
      </c>
      <c r="J22" s="20"/>
      <c r="K22" s="20">
        <f t="shared" si="7"/>
        <v>7.062</v>
      </c>
      <c r="L22" s="20">
        <f t="shared" si="5"/>
        <v>117.7</v>
      </c>
      <c r="M22" s="20"/>
      <c r="N22" s="20">
        <f t="shared" si="2"/>
        <v>117.7</v>
      </c>
      <c r="O22" s="20">
        <f t="shared" si="3"/>
        <v>117.7</v>
      </c>
      <c r="P22" s="20"/>
      <c r="Q22" s="20">
        <f t="shared" si="4"/>
        <v>117.7</v>
      </c>
    </row>
    <row r="23" spans="1:17" s="5" customFormat="1" ht="17.25" customHeight="1" hidden="1">
      <c r="A23" s="54" t="s">
        <v>51</v>
      </c>
      <c r="B23" s="48">
        <v>14020000</v>
      </c>
      <c r="C23" s="76"/>
      <c r="D23" s="76"/>
      <c r="E23" s="76">
        <f t="shared" si="1"/>
        <v>0</v>
      </c>
      <c r="F23" s="73"/>
      <c r="G23" s="25"/>
      <c r="H23" s="25">
        <f t="shared" si="6"/>
        <v>0</v>
      </c>
      <c r="I23" s="25"/>
      <c r="J23" s="25"/>
      <c r="K23" s="25">
        <f>I23+J23</f>
        <v>0</v>
      </c>
      <c r="L23" s="25"/>
      <c r="M23" s="25"/>
      <c r="N23" s="25"/>
      <c r="O23" s="25"/>
      <c r="P23" s="25"/>
      <c r="Q23" s="25" t="e">
        <f t="shared" si="4"/>
        <v>#DIV/0!</v>
      </c>
    </row>
    <row r="24" spans="1:17" s="5" customFormat="1" ht="17.25" customHeight="1" hidden="1">
      <c r="A24" s="54" t="s">
        <v>52</v>
      </c>
      <c r="B24" s="48">
        <v>14030000</v>
      </c>
      <c r="C24" s="76"/>
      <c r="D24" s="76"/>
      <c r="E24" s="76">
        <f t="shared" si="1"/>
        <v>0</v>
      </c>
      <c r="F24" s="73"/>
      <c r="G24" s="25"/>
      <c r="H24" s="25">
        <f t="shared" si="6"/>
        <v>0</v>
      </c>
      <c r="I24" s="25"/>
      <c r="J24" s="25"/>
      <c r="K24" s="25">
        <f t="shared" si="7"/>
        <v>0</v>
      </c>
      <c r="L24" s="25"/>
      <c r="M24" s="25"/>
      <c r="N24" s="25"/>
      <c r="O24" s="25"/>
      <c r="P24" s="25"/>
      <c r="Q24" s="25" t="e">
        <f t="shared" si="4"/>
        <v>#DIV/0!</v>
      </c>
    </row>
    <row r="25" spans="1:17" s="5" customFormat="1" ht="18" customHeight="1">
      <c r="A25" s="54" t="s">
        <v>53</v>
      </c>
      <c r="B25" s="48">
        <v>14040000</v>
      </c>
      <c r="C25" s="76">
        <v>6</v>
      </c>
      <c r="D25" s="76"/>
      <c r="E25" s="76">
        <f t="shared" si="1"/>
        <v>6</v>
      </c>
      <c r="F25" s="73">
        <v>6</v>
      </c>
      <c r="G25" s="25"/>
      <c r="H25" s="25">
        <f t="shared" si="6"/>
        <v>6</v>
      </c>
      <c r="I25" s="25">
        <v>7.062</v>
      </c>
      <c r="J25" s="25"/>
      <c r="K25" s="25">
        <f t="shared" si="7"/>
        <v>7.062</v>
      </c>
      <c r="L25" s="25"/>
      <c r="M25" s="25"/>
      <c r="N25" s="25"/>
      <c r="O25" s="25">
        <f t="shared" si="3"/>
        <v>117.7</v>
      </c>
      <c r="P25" s="25"/>
      <c r="Q25" s="25"/>
    </row>
    <row r="26" spans="1:17" s="19" customFormat="1" ht="18" customHeight="1">
      <c r="A26" s="52" t="s">
        <v>54</v>
      </c>
      <c r="B26" s="51">
        <v>1800000</v>
      </c>
      <c r="C26" s="77">
        <f>C27+C28+C29</f>
        <v>1145.1</v>
      </c>
      <c r="D26" s="75"/>
      <c r="E26" s="75">
        <f t="shared" si="1"/>
        <v>1145.1</v>
      </c>
      <c r="F26" s="62">
        <f>F27+F28+F29</f>
        <v>1145.1</v>
      </c>
      <c r="G26" s="20"/>
      <c r="H26" s="20">
        <f t="shared" si="6"/>
        <v>1145.1</v>
      </c>
      <c r="I26" s="62">
        <f>I27+I28+I29</f>
        <v>1164.103</v>
      </c>
      <c r="J26" s="20"/>
      <c r="K26" s="20">
        <f t="shared" si="7"/>
        <v>1164.103</v>
      </c>
      <c r="L26" s="20">
        <f t="shared" si="5"/>
        <v>101.65950572002447</v>
      </c>
      <c r="M26" s="20"/>
      <c r="N26" s="20">
        <f t="shared" si="2"/>
        <v>101.65950572002447</v>
      </c>
      <c r="O26" s="20">
        <f t="shared" si="3"/>
        <v>101.65950572002447</v>
      </c>
      <c r="P26" s="20"/>
      <c r="Q26" s="20">
        <f t="shared" si="4"/>
        <v>101.65950572002447</v>
      </c>
    </row>
    <row r="27" spans="1:17" s="5" customFormat="1" ht="15" customHeight="1">
      <c r="A27" s="53" t="s">
        <v>55</v>
      </c>
      <c r="B27" s="48">
        <v>18010000</v>
      </c>
      <c r="C27" s="76">
        <v>364.79</v>
      </c>
      <c r="D27" s="76"/>
      <c r="E27" s="76">
        <f t="shared" si="1"/>
        <v>364.79</v>
      </c>
      <c r="F27" s="73">
        <v>364.79</v>
      </c>
      <c r="G27" s="25"/>
      <c r="H27" s="25">
        <f t="shared" si="6"/>
        <v>364.79</v>
      </c>
      <c r="I27" s="25">
        <v>351.671</v>
      </c>
      <c r="J27" s="25"/>
      <c r="K27" s="25">
        <f t="shared" si="7"/>
        <v>351.671</v>
      </c>
      <c r="L27" s="25">
        <f t="shared" si="5"/>
        <v>96.40368431152169</v>
      </c>
      <c r="M27" s="25"/>
      <c r="N27" s="25">
        <f t="shared" si="2"/>
        <v>96.40368431152169</v>
      </c>
      <c r="O27" s="25">
        <f t="shared" si="3"/>
        <v>96.40368431152169</v>
      </c>
      <c r="P27" s="25"/>
      <c r="Q27" s="25">
        <f t="shared" si="4"/>
        <v>96.40368431152169</v>
      </c>
    </row>
    <row r="28" spans="1:17" s="5" customFormat="1" ht="12.75" hidden="1">
      <c r="A28" s="53" t="s">
        <v>56</v>
      </c>
      <c r="B28" s="48">
        <v>18030000</v>
      </c>
      <c r="C28" s="76"/>
      <c r="D28" s="76"/>
      <c r="E28" s="76">
        <f t="shared" si="1"/>
        <v>0</v>
      </c>
      <c r="F28" s="73"/>
      <c r="G28" s="25"/>
      <c r="H28" s="25">
        <f t="shared" si="6"/>
        <v>0</v>
      </c>
      <c r="I28" s="25"/>
      <c r="J28" s="25"/>
      <c r="K28" s="25">
        <f t="shared" si="7"/>
        <v>0</v>
      </c>
      <c r="L28" s="25" t="e">
        <f t="shared" si="5"/>
        <v>#DIV/0!</v>
      </c>
      <c r="M28" s="25"/>
      <c r="N28" s="25" t="e">
        <f t="shared" si="2"/>
        <v>#DIV/0!</v>
      </c>
      <c r="O28" s="25" t="e">
        <f t="shared" si="3"/>
        <v>#DIV/0!</v>
      </c>
      <c r="P28" s="25"/>
      <c r="Q28" s="25" t="e">
        <f t="shared" si="4"/>
        <v>#DIV/0!</v>
      </c>
    </row>
    <row r="29" spans="1:17" s="5" customFormat="1" ht="14.25" customHeight="1">
      <c r="A29" s="53" t="s">
        <v>57</v>
      </c>
      <c r="B29" s="48">
        <v>18050000</v>
      </c>
      <c r="C29" s="76">
        <v>780.31</v>
      </c>
      <c r="D29" s="76"/>
      <c r="E29" s="76">
        <f t="shared" si="1"/>
        <v>780.31</v>
      </c>
      <c r="F29" s="73">
        <v>780.31</v>
      </c>
      <c r="G29" s="25"/>
      <c r="H29" s="25">
        <f t="shared" si="6"/>
        <v>780.31</v>
      </c>
      <c r="I29" s="25">
        <v>812.432</v>
      </c>
      <c r="J29" s="25"/>
      <c r="K29" s="25">
        <f t="shared" si="7"/>
        <v>812.432</v>
      </c>
      <c r="L29" s="25">
        <f t="shared" si="5"/>
        <v>104.11656905588806</v>
      </c>
      <c r="M29" s="25"/>
      <c r="N29" s="25">
        <f t="shared" si="2"/>
        <v>104.11656905588806</v>
      </c>
      <c r="O29" s="25">
        <f t="shared" si="3"/>
        <v>104.11656905588806</v>
      </c>
      <c r="P29" s="25"/>
      <c r="Q29" s="25">
        <f t="shared" si="4"/>
        <v>104.11656905588806</v>
      </c>
    </row>
    <row r="30" spans="1:17" s="19" customFormat="1" ht="13.5">
      <c r="A30" s="50" t="s">
        <v>63</v>
      </c>
      <c r="B30" s="51">
        <v>19000000</v>
      </c>
      <c r="C30" s="20"/>
      <c r="D30" s="20"/>
      <c r="E30" s="20"/>
      <c r="F30" s="60"/>
      <c r="G30" s="20"/>
      <c r="H30" s="20"/>
      <c r="I30" s="60"/>
      <c r="J30" s="20">
        <f>J31</f>
        <v>0</v>
      </c>
      <c r="K30" s="20">
        <f>K31</f>
        <v>0</v>
      </c>
      <c r="L30" s="20"/>
      <c r="M30" s="20"/>
      <c r="N30" s="20"/>
      <c r="O30" s="20"/>
      <c r="P30" s="20"/>
      <c r="Q30" s="20"/>
    </row>
    <row r="31" spans="1:17" s="5" customFormat="1" ht="20.25" customHeight="1">
      <c r="A31" s="57" t="s">
        <v>64</v>
      </c>
      <c r="B31" s="48">
        <v>19010000</v>
      </c>
      <c r="C31" s="25"/>
      <c r="D31" s="25"/>
      <c r="E31" s="25"/>
      <c r="F31" s="38"/>
      <c r="G31" s="25"/>
      <c r="H31" s="25"/>
      <c r="I31" s="38"/>
      <c r="J31" s="25"/>
      <c r="K31" s="25">
        <f t="shared" si="7"/>
        <v>0</v>
      </c>
      <c r="L31" s="24"/>
      <c r="M31" s="25"/>
      <c r="N31" s="25"/>
      <c r="O31" s="25"/>
      <c r="P31" s="25"/>
      <c r="Q31" s="25"/>
    </row>
    <row r="32" spans="1:17" s="9" customFormat="1" ht="20.25" customHeight="1">
      <c r="A32" s="8" t="s">
        <v>13</v>
      </c>
      <c r="B32" s="8">
        <v>20000000</v>
      </c>
      <c r="C32" s="24">
        <f>C36+C49</f>
        <v>1.9</v>
      </c>
      <c r="D32" s="24">
        <f>D36+D49+D52</f>
        <v>0.7</v>
      </c>
      <c r="E32" s="24">
        <f>E36+E49</f>
        <v>2.1</v>
      </c>
      <c r="F32" s="24">
        <f>F36+F49</f>
        <v>1.9</v>
      </c>
      <c r="G32" s="24">
        <f>G36+G49+G52</f>
        <v>4.676</v>
      </c>
      <c r="H32" s="24">
        <f>H36+H49</f>
        <v>6.0760000000000005</v>
      </c>
      <c r="I32" s="24">
        <f>I36+I49</f>
        <v>2.0500000000000003</v>
      </c>
      <c r="J32" s="24">
        <f>J36+J49+J52</f>
        <v>4.276</v>
      </c>
      <c r="K32" s="24">
        <f>K36+K49+0.2</f>
        <v>6.426000000000001</v>
      </c>
      <c r="L32" s="24">
        <f>I32/C32*100</f>
        <v>107.89473684210529</v>
      </c>
      <c r="M32" s="24">
        <f>J32/D32*100</f>
        <v>610.8571428571429</v>
      </c>
      <c r="N32" s="24">
        <f t="shared" si="2"/>
        <v>306.00000000000006</v>
      </c>
      <c r="O32" s="24">
        <f t="shared" si="3"/>
        <v>107.89473684210529</v>
      </c>
      <c r="P32" s="24">
        <f>J32/G32*100</f>
        <v>91.44568006843456</v>
      </c>
      <c r="Q32" s="24">
        <f t="shared" si="4"/>
        <v>105.76036866359448</v>
      </c>
    </row>
    <row r="33" spans="1:17" s="19" customFormat="1" ht="13.5" hidden="1">
      <c r="A33" s="17" t="s">
        <v>14</v>
      </c>
      <c r="B33" s="18">
        <v>21000000</v>
      </c>
      <c r="C33" s="20">
        <f>C34+C35</f>
        <v>0</v>
      </c>
      <c r="D33" s="20"/>
      <c r="E33" s="24">
        <f aca="true" t="shared" si="8" ref="E33:E41">C33+D33</f>
        <v>0</v>
      </c>
      <c r="F33" s="20">
        <f>F35+F34</f>
        <v>0</v>
      </c>
      <c r="G33" s="20">
        <f>G34+G35</f>
        <v>0</v>
      </c>
      <c r="H33" s="24">
        <f aca="true" t="shared" si="9" ref="H33:H39">F33+G33</f>
        <v>0</v>
      </c>
      <c r="I33" s="20">
        <f>I34+I35</f>
        <v>0</v>
      </c>
      <c r="J33" s="20">
        <f>J34+J35</f>
        <v>0</v>
      </c>
      <c r="K33" s="20">
        <f>I33+J33</f>
        <v>0</v>
      </c>
      <c r="L33" s="24" t="e">
        <f aca="true" t="shared" si="10" ref="L33:L41">I33/C33*100</f>
        <v>#DIV/0!</v>
      </c>
      <c r="M33" s="24" t="e">
        <f aca="true" t="shared" si="11" ref="M33:M54">J33/D33*100</f>
        <v>#DIV/0!</v>
      </c>
      <c r="N33" s="24" t="e">
        <f t="shared" si="2"/>
        <v>#DIV/0!</v>
      </c>
      <c r="O33" s="24" t="e">
        <f t="shared" si="3"/>
        <v>#DIV/0!</v>
      </c>
      <c r="P33" s="24" t="e">
        <f>J33/G33*100</f>
        <v>#DIV/0!</v>
      </c>
      <c r="Q33" s="24" t="e">
        <f t="shared" si="4"/>
        <v>#DIV/0!</v>
      </c>
    </row>
    <row r="34" spans="1:17" s="19" customFormat="1" ht="13.5" hidden="1">
      <c r="A34" s="67" t="s">
        <v>72</v>
      </c>
      <c r="B34" s="10">
        <v>21050000</v>
      </c>
      <c r="C34" s="20"/>
      <c r="D34" s="20"/>
      <c r="E34" s="24">
        <f t="shared" si="8"/>
        <v>0</v>
      </c>
      <c r="F34" s="20">
        <v>0</v>
      </c>
      <c r="G34" s="20"/>
      <c r="H34" s="24">
        <f t="shared" si="9"/>
        <v>0</v>
      </c>
      <c r="I34" s="25">
        <v>0</v>
      </c>
      <c r="J34" s="25"/>
      <c r="K34" s="25">
        <f>I34+J34</f>
        <v>0</v>
      </c>
      <c r="L34" s="24" t="e">
        <f t="shared" si="10"/>
        <v>#DIV/0!</v>
      </c>
      <c r="M34" s="24" t="e">
        <f t="shared" si="11"/>
        <v>#DIV/0!</v>
      </c>
      <c r="N34" s="24" t="e">
        <f t="shared" si="2"/>
        <v>#DIV/0!</v>
      </c>
      <c r="O34" s="24" t="e">
        <f t="shared" si="3"/>
        <v>#DIV/0!</v>
      </c>
      <c r="P34" s="24" t="e">
        <f>J34/G34*100</f>
        <v>#DIV/0!</v>
      </c>
      <c r="Q34" s="24" t="e">
        <f t="shared" si="4"/>
        <v>#DIV/0!</v>
      </c>
    </row>
    <row r="35" spans="1:17" s="9" customFormat="1" ht="13.5" hidden="1">
      <c r="A35" s="68" t="s">
        <v>73</v>
      </c>
      <c r="B35" s="10">
        <v>21080000</v>
      </c>
      <c r="C35" s="24"/>
      <c r="D35" s="24"/>
      <c r="E35" s="24">
        <f t="shared" si="8"/>
        <v>0</v>
      </c>
      <c r="F35" s="70">
        <v>0</v>
      </c>
      <c r="G35" s="25"/>
      <c r="H35" s="24">
        <f t="shared" si="9"/>
        <v>0</v>
      </c>
      <c r="I35" s="25">
        <v>0</v>
      </c>
      <c r="J35" s="24"/>
      <c r="K35" s="25">
        <f>I35+J35</f>
        <v>0</v>
      </c>
      <c r="L35" s="24" t="e">
        <f t="shared" si="10"/>
        <v>#DIV/0!</v>
      </c>
      <c r="M35" s="24" t="e">
        <f t="shared" si="11"/>
        <v>#DIV/0!</v>
      </c>
      <c r="N35" s="24" t="e">
        <f t="shared" si="2"/>
        <v>#DIV/0!</v>
      </c>
      <c r="O35" s="24" t="e">
        <f t="shared" si="3"/>
        <v>#DIV/0!</v>
      </c>
      <c r="P35" s="24" t="e">
        <f>J35/G35*100</f>
        <v>#DIV/0!</v>
      </c>
      <c r="Q35" s="24" t="e">
        <f t="shared" si="4"/>
        <v>#DIV/0!</v>
      </c>
    </row>
    <row r="36" spans="1:17" s="9" customFormat="1" ht="16.5" customHeight="1">
      <c r="A36" s="17" t="s">
        <v>24</v>
      </c>
      <c r="B36" s="18">
        <v>22000000</v>
      </c>
      <c r="C36" s="24">
        <f>C37+C42+C48</f>
        <v>1.9</v>
      </c>
      <c r="D36" s="24">
        <f aca="true" t="shared" si="12" ref="D36:K36">D37+D42+D48</f>
        <v>0</v>
      </c>
      <c r="E36" s="24">
        <f t="shared" si="12"/>
        <v>1.9</v>
      </c>
      <c r="F36" s="24">
        <f t="shared" si="12"/>
        <v>1.9</v>
      </c>
      <c r="G36" s="24">
        <f t="shared" si="12"/>
        <v>0</v>
      </c>
      <c r="H36" s="24">
        <f t="shared" si="12"/>
        <v>1.9</v>
      </c>
      <c r="I36" s="24">
        <f t="shared" si="12"/>
        <v>2.0500000000000003</v>
      </c>
      <c r="J36" s="24">
        <f t="shared" si="12"/>
        <v>0</v>
      </c>
      <c r="K36" s="24">
        <f t="shared" si="12"/>
        <v>2.0500000000000003</v>
      </c>
      <c r="L36" s="24">
        <f t="shared" si="10"/>
        <v>107.89473684210529</v>
      </c>
      <c r="M36" s="24"/>
      <c r="N36" s="24">
        <f t="shared" si="2"/>
        <v>107.89473684210529</v>
      </c>
      <c r="O36" s="24">
        <f t="shared" si="3"/>
        <v>107.89473684210529</v>
      </c>
      <c r="P36" s="24"/>
      <c r="Q36" s="24">
        <f t="shared" si="4"/>
        <v>107.89473684210529</v>
      </c>
    </row>
    <row r="37" spans="1:17" s="19" customFormat="1" ht="15.75" customHeight="1">
      <c r="A37" s="44" t="s">
        <v>39</v>
      </c>
      <c r="B37" s="18">
        <v>22010000</v>
      </c>
      <c r="C37" s="20">
        <f>C39</f>
        <v>1.3</v>
      </c>
      <c r="D37" s="20"/>
      <c r="E37" s="24">
        <f t="shared" si="8"/>
        <v>1.3</v>
      </c>
      <c r="F37" s="20">
        <f>F39</f>
        <v>1.3</v>
      </c>
      <c r="G37" s="20"/>
      <c r="H37" s="24">
        <f>F37+G37</f>
        <v>1.3</v>
      </c>
      <c r="I37" s="20">
        <f>I39</f>
        <v>0.919</v>
      </c>
      <c r="J37" s="20"/>
      <c r="K37" s="24">
        <f>I37+J37</f>
        <v>0.919</v>
      </c>
      <c r="L37" s="24">
        <f t="shared" si="10"/>
        <v>70.6923076923077</v>
      </c>
      <c r="M37" s="24"/>
      <c r="N37" s="24">
        <f t="shared" si="2"/>
        <v>70.6923076923077</v>
      </c>
      <c r="O37" s="24"/>
      <c r="P37" s="24"/>
      <c r="Q37" s="24"/>
    </row>
    <row r="38" spans="1:17" s="11" customFormat="1" ht="4.5" customHeight="1" hidden="1">
      <c r="A38" s="69" t="s">
        <v>74</v>
      </c>
      <c r="B38" s="10">
        <v>22010300</v>
      </c>
      <c r="C38" s="26"/>
      <c r="D38" s="26"/>
      <c r="E38" s="24">
        <f t="shared" si="8"/>
        <v>0</v>
      </c>
      <c r="F38" s="26"/>
      <c r="G38" s="26"/>
      <c r="H38" s="24">
        <f t="shared" si="9"/>
        <v>0</v>
      </c>
      <c r="I38" s="25"/>
      <c r="J38" s="25"/>
      <c r="K38" s="25">
        <f>I38+J38</f>
        <v>0</v>
      </c>
      <c r="L38" s="24" t="e">
        <f t="shared" si="10"/>
        <v>#DIV/0!</v>
      </c>
      <c r="M38" s="24" t="e">
        <f t="shared" si="11"/>
        <v>#DIV/0!</v>
      </c>
      <c r="N38" s="24" t="e">
        <f t="shared" si="2"/>
        <v>#DIV/0!</v>
      </c>
      <c r="O38" s="24" t="e">
        <f t="shared" si="3"/>
        <v>#DIV/0!</v>
      </c>
      <c r="P38" s="24"/>
      <c r="Q38" s="24" t="e">
        <f t="shared" si="4"/>
        <v>#DIV/0!</v>
      </c>
    </row>
    <row r="39" spans="1:17" s="5" customFormat="1" ht="18" customHeight="1">
      <c r="A39" s="53" t="s">
        <v>58</v>
      </c>
      <c r="B39" s="10">
        <v>22012500</v>
      </c>
      <c r="C39" s="25">
        <v>1.3</v>
      </c>
      <c r="D39" s="25"/>
      <c r="E39" s="25">
        <f t="shared" si="8"/>
        <v>1.3</v>
      </c>
      <c r="F39" s="73">
        <v>1.3</v>
      </c>
      <c r="G39" s="25"/>
      <c r="H39" s="25">
        <f t="shared" si="9"/>
        <v>1.3</v>
      </c>
      <c r="I39" s="25">
        <v>0.919</v>
      </c>
      <c r="J39" s="25"/>
      <c r="K39" s="25">
        <f aca="true" t="shared" si="13" ref="K39:K53">I39+J39</f>
        <v>0.919</v>
      </c>
      <c r="L39" s="24">
        <f t="shared" si="10"/>
        <v>70.6923076923077</v>
      </c>
      <c r="M39" s="24"/>
      <c r="N39" s="24">
        <f t="shared" si="2"/>
        <v>70.6923076923077</v>
      </c>
      <c r="O39" s="24">
        <f t="shared" si="3"/>
        <v>70.6923076923077</v>
      </c>
      <c r="P39" s="24"/>
      <c r="Q39" s="24">
        <f t="shared" si="4"/>
        <v>70.6923076923077</v>
      </c>
    </row>
    <row r="40" spans="1:17" s="5" customFormat="1" ht="12.75" hidden="1">
      <c r="A40" s="46" t="s">
        <v>40</v>
      </c>
      <c r="B40" s="10">
        <v>22012600</v>
      </c>
      <c r="C40" s="25"/>
      <c r="D40" s="25"/>
      <c r="E40" s="24">
        <f t="shared" si="8"/>
        <v>0</v>
      </c>
      <c r="F40" s="73"/>
      <c r="G40" s="25"/>
      <c r="H40" s="25">
        <f aca="true" t="shared" si="14" ref="H40:H52">F40+G40</f>
        <v>0</v>
      </c>
      <c r="I40" s="25"/>
      <c r="J40" s="25"/>
      <c r="K40" s="25">
        <f t="shared" si="13"/>
        <v>0</v>
      </c>
      <c r="L40" s="24" t="e">
        <f t="shared" si="10"/>
        <v>#DIV/0!</v>
      </c>
      <c r="M40" s="24" t="e">
        <f t="shared" si="11"/>
        <v>#DIV/0!</v>
      </c>
      <c r="N40" s="25" t="e">
        <f t="shared" si="2"/>
        <v>#DIV/0!</v>
      </c>
      <c r="O40" s="24" t="e">
        <f t="shared" si="3"/>
        <v>#DIV/0!</v>
      </c>
      <c r="P40" s="24"/>
      <c r="Q40" s="24" t="e">
        <f t="shared" si="4"/>
        <v>#DIV/0!</v>
      </c>
    </row>
    <row r="41" spans="1:17" s="9" customFormat="1" ht="12.75" hidden="1">
      <c r="A41" s="46" t="s">
        <v>44</v>
      </c>
      <c r="B41" s="10">
        <v>22012900</v>
      </c>
      <c r="C41" s="25"/>
      <c r="D41" s="24"/>
      <c r="E41" s="24">
        <f t="shared" si="8"/>
        <v>0</v>
      </c>
      <c r="F41" s="72"/>
      <c r="G41" s="25"/>
      <c r="H41" s="25">
        <f t="shared" si="14"/>
        <v>0</v>
      </c>
      <c r="I41" s="25"/>
      <c r="J41" s="24"/>
      <c r="K41" s="25">
        <f t="shared" si="13"/>
        <v>0</v>
      </c>
      <c r="L41" s="24" t="e">
        <f t="shared" si="10"/>
        <v>#DIV/0!</v>
      </c>
      <c r="M41" s="24" t="e">
        <f t="shared" si="11"/>
        <v>#DIV/0!</v>
      </c>
      <c r="N41" s="24"/>
      <c r="O41" s="24" t="e">
        <f t="shared" si="3"/>
        <v>#DIV/0!</v>
      </c>
      <c r="P41" s="24"/>
      <c r="Q41" s="24" t="e">
        <f t="shared" si="4"/>
        <v>#DIV/0!</v>
      </c>
    </row>
    <row r="42" spans="1:17" s="19" customFormat="1" ht="30" customHeight="1">
      <c r="A42" s="55" t="s">
        <v>59</v>
      </c>
      <c r="B42" s="19">
        <v>22080000</v>
      </c>
      <c r="C42" s="20">
        <f>C43+C44</f>
        <v>0.6</v>
      </c>
      <c r="D42" s="20"/>
      <c r="E42" s="20">
        <f aca="true" t="shared" si="15" ref="E42:E47">C42+D42</f>
        <v>0.6</v>
      </c>
      <c r="F42" s="74">
        <f>F43+F44</f>
        <v>0.6</v>
      </c>
      <c r="G42" s="20"/>
      <c r="H42" s="20">
        <f t="shared" si="14"/>
        <v>0.6</v>
      </c>
      <c r="I42" s="20">
        <f>I43+I44</f>
        <v>1.048</v>
      </c>
      <c r="J42" s="20">
        <f>J43+J44</f>
        <v>0</v>
      </c>
      <c r="K42" s="20">
        <f t="shared" si="13"/>
        <v>1.048</v>
      </c>
      <c r="L42" s="20">
        <f>I42/C42*100</f>
        <v>174.66666666666669</v>
      </c>
      <c r="M42" s="24"/>
      <c r="N42" s="20">
        <f t="shared" si="2"/>
        <v>174.66666666666669</v>
      </c>
      <c r="O42" s="24">
        <f t="shared" si="3"/>
        <v>174.66666666666669</v>
      </c>
      <c r="P42" s="24"/>
      <c r="Q42" s="24">
        <f t="shared" si="4"/>
        <v>174.66666666666669</v>
      </c>
    </row>
    <row r="43" spans="1:17" s="5" customFormat="1" ht="26.25" hidden="1">
      <c r="A43" s="15" t="s">
        <v>25</v>
      </c>
      <c r="B43" s="10">
        <v>22010300</v>
      </c>
      <c r="C43" s="25"/>
      <c r="D43" s="25"/>
      <c r="E43" s="25">
        <f t="shared" si="15"/>
        <v>0</v>
      </c>
      <c r="F43" s="72"/>
      <c r="G43" s="25"/>
      <c r="H43" s="25">
        <f t="shared" si="14"/>
        <v>0</v>
      </c>
      <c r="I43" s="25"/>
      <c r="J43" s="25"/>
      <c r="K43" s="25">
        <f t="shared" si="13"/>
        <v>0</v>
      </c>
      <c r="L43" s="24" t="e">
        <f>I43/C43*100</f>
        <v>#DIV/0!</v>
      </c>
      <c r="M43" s="24" t="e">
        <f t="shared" si="11"/>
        <v>#DIV/0!</v>
      </c>
      <c r="N43" s="24" t="e">
        <f t="shared" si="2"/>
        <v>#DIV/0!</v>
      </c>
      <c r="O43" s="24" t="e">
        <f t="shared" si="3"/>
        <v>#DIV/0!</v>
      </c>
      <c r="P43" s="24"/>
      <c r="Q43" s="24" t="e">
        <f t="shared" si="4"/>
        <v>#DIV/0!</v>
      </c>
    </row>
    <row r="44" spans="1:17" s="9" customFormat="1" ht="29.25" customHeight="1">
      <c r="A44" s="15" t="s">
        <v>26</v>
      </c>
      <c r="B44" s="10">
        <v>22080400</v>
      </c>
      <c r="C44" s="25">
        <v>0.6</v>
      </c>
      <c r="D44" s="24"/>
      <c r="E44" s="25">
        <f t="shared" si="15"/>
        <v>0.6</v>
      </c>
      <c r="F44" s="73">
        <v>0.6</v>
      </c>
      <c r="G44" s="24"/>
      <c r="H44" s="25">
        <f t="shared" si="14"/>
        <v>0.6</v>
      </c>
      <c r="I44" s="25">
        <v>1.048</v>
      </c>
      <c r="J44" s="25"/>
      <c r="K44" s="25">
        <f t="shared" si="13"/>
        <v>1.048</v>
      </c>
      <c r="L44" s="25">
        <f>I44/C44*100</f>
        <v>174.66666666666669</v>
      </c>
      <c r="M44" s="24"/>
      <c r="N44" s="25">
        <f t="shared" si="2"/>
        <v>174.66666666666669</v>
      </c>
      <c r="O44" s="24">
        <f t="shared" si="3"/>
        <v>174.66666666666669</v>
      </c>
      <c r="P44" s="24"/>
      <c r="Q44" s="24">
        <f t="shared" si="4"/>
        <v>174.66666666666669</v>
      </c>
    </row>
    <row r="45" spans="1:17" s="19" customFormat="1" ht="16.5" customHeight="1" hidden="1">
      <c r="A45" s="17" t="s">
        <v>65</v>
      </c>
      <c r="B45" s="18">
        <v>24060000</v>
      </c>
      <c r="C45" s="20">
        <f>C46</f>
        <v>0</v>
      </c>
      <c r="D45" s="20"/>
      <c r="E45" s="25">
        <f t="shared" si="15"/>
        <v>0</v>
      </c>
      <c r="F45" s="74">
        <f>F46</f>
        <v>0</v>
      </c>
      <c r="G45" s="20"/>
      <c r="H45" s="20">
        <f t="shared" si="14"/>
        <v>0</v>
      </c>
      <c r="I45" s="20">
        <f>I46</f>
        <v>0</v>
      </c>
      <c r="J45" s="20"/>
      <c r="K45" s="20">
        <f t="shared" si="13"/>
        <v>0</v>
      </c>
      <c r="L45" s="20"/>
      <c r="M45" s="24" t="e">
        <f t="shared" si="11"/>
        <v>#DIV/0!</v>
      </c>
      <c r="N45" s="25" t="e">
        <f t="shared" si="2"/>
        <v>#DIV/0!</v>
      </c>
      <c r="O45" s="24"/>
      <c r="P45" s="24"/>
      <c r="Q45" s="24" t="e">
        <f t="shared" si="4"/>
        <v>#DIV/0!</v>
      </c>
    </row>
    <row r="46" spans="1:17" s="19" customFormat="1" ht="18" customHeight="1" hidden="1">
      <c r="A46" s="15" t="s">
        <v>65</v>
      </c>
      <c r="B46" s="18">
        <v>24060300</v>
      </c>
      <c r="C46" s="20"/>
      <c r="D46" s="20"/>
      <c r="E46" s="25">
        <f t="shared" si="15"/>
        <v>0</v>
      </c>
      <c r="F46" s="74"/>
      <c r="G46" s="20"/>
      <c r="H46" s="20"/>
      <c r="I46" s="20"/>
      <c r="J46" s="20"/>
      <c r="K46" s="20"/>
      <c r="L46" s="20"/>
      <c r="M46" s="24" t="e">
        <f t="shared" si="11"/>
        <v>#DIV/0!</v>
      </c>
      <c r="N46" s="25" t="e">
        <f t="shared" si="2"/>
        <v>#DIV/0!</v>
      </c>
      <c r="O46" s="24"/>
      <c r="P46" s="24"/>
      <c r="Q46" s="24" t="e">
        <f t="shared" si="4"/>
        <v>#DIV/0!</v>
      </c>
    </row>
    <row r="47" spans="1:17" s="9" customFormat="1" ht="2.25" customHeight="1" hidden="1">
      <c r="A47" s="54" t="s">
        <v>66</v>
      </c>
      <c r="B47" s="10">
        <v>24062100</v>
      </c>
      <c r="C47" s="25"/>
      <c r="D47" s="24"/>
      <c r="E47" s="25">
        <f t="shared" si="15"/>
        <v>0</v>
      </c>
      <c r="F47" s="25"/>
      <c r="G47" s="25">
        <v>0</v>
      </c>
      <c r="H47" s="25">
        <f t="shared" si="14"/>
        <v>0</v>
      </c>
      <c r="I47" s="25"/>
      <c r="J47" s="25">
        <v>3.7</v>
      </c>
      <c r="K47" s="25">
        <f t="shared" si="13"/>
        <v>3.7</v>
      </c>
      <c r="L47" s="24"/>
      <c r="M47" s="24" t="e">
        <f t="shared" si="11"/>
        <v>#DIV/0!</v>
      </c>
      <c r="N47" s="25" t="e">
        <f t="shared" si="2"/>
        <v>#DIV/0!</v>
      </c>
      <c r="O47" s="24" t="e">
        <f t="shared" si="3"/>
        <v>#DIV/0!</v>
      </c>
      <c r="P47" s="24"/>
      <c r="Q47" s="24" t="e">
        <f t="shared" si="4"/>
        <v>#DIV/0!</v>
      </c>
    </row>
    <row r="48" spans="1:17" s="19" customFormat="1" ht="16.5" customHeight="1">
      <c r="A48" s="52" t="s">
        <v>60</v>
      </c>
      <c r="B48" s="18">
        <v>22090000</v>
      </c>
      <c r="C48" s="20"/>
      <c r="D48" s="20"/>
      <c r="E48" s="25"/>
      <c r="F48" s="70"/>
      <c r="G48" s="20"/>
      <c r="H48" s="20"/>
      <c r="I48" s="20">
        <v>0.083</v>
      </c>
      <c r="J48" s="20"/>
      <c r="K48" s="20">
        <f t="shared" si="13"/>
        <v>0.083</v>
      </c>
      <c r="L48" s="20"/>
      <c r="M48" s="24"/>
      <c r="N48" s="25"/>
      <c r="O48" s="24"/>
      <c r="P48" s="24"/>
      <c r="Q48" s="24"/>
    </row>
    <row r="49" spans="1:17" s="19" customFormat="1" ht="17.25" customHeight="1">
      <c r="A49" s="22" t="s">
        <v>15</v>
      </c>
      <c r="B49" s="18">
        <v>25000000</v>
      </c>
      <c r="C49" s="20"/>
      <c r="D49" s="20">
        <f>D50+D51</f>
        <v>0.2</v>
      </c>
      <c r="E49" s="25">
        <f>C49+D49</f>
        <v>0.2</v>
      </c>
      <c r="F49" s="20"/>
      <c r="G49" s="20">
        <f>G50+G51</f>
        <v>4.176</v>
      </c>
      <c r="H49" s="20">
        <f t="shared" si="14"/>
        <v>4.176</v>
      </c>
      <c r="I49" s="20"/>
      <c r="J49" s="20">
        <f>J50+J51</f>
        <v>4.176</v>
      </c>
      <c r="K49" s="20">
        <f t="shared" si="13"/>
        <v>4.176</v>
      </c>
      <c r="L49" s="24"/>
      <c r="M49" s="24">
        <f t="shared" si="11"/>
        <v>2088</v>
      </c>
      <c r="N49" s="25">
        <f t="shared" si="2"/>
        <v>2088</v>
      </c>
      <c r="O49" s="24"/>
      <c r="P49" s="24">
        <f>J49/G49*100</f>
        <v>100</v>
      </c>
      <c r="Q49" s="24">
        <f t="shared" si="4"/>
        <v>100</v>
      </c>
    </row>
    <row r="50" spans="1:18" s="9" customFormat="1" ht="30" customHeight="1">
      <c r="A50" s="21" t="s">
        <v>28</v>
      </c>
      <c r="B50" s="10">
        <v>25010000</v>
      </c>
      <c r="C50" s="24"/>
      <c r="D50" s="25"/>
      <c r="E50" s="25"/>
      <c r="F50" s="38"/>
      <c r="G50" s="25"/>
      <c r="H50" s="25">
        <f t="shared" si="14"/>
        <v>0</v>
      </c>
      <c r="I50" s="24"/>
      <c r="J50" s="25"/>
      <c r="K50" s="25">
        <f t="shared" si="13"/>
        <v>0</v>
      </c>
      <c r="L50" s="24"/>
      <c r="M50" s="24"/>
      <c r="N50" s="25"/>
      <c r="O50" s="24"/>
      <c r="P50" s="24"/>
      <c r="Q50" s="24"/>
      <c r="R50" s="5"/>
    </row>
    <row r="51" spans="1:18" s="9" customFormat="1" ht="21" customHeight="1">
      <c r="A51" s="21" t="s">
        <v>16</v>
      </c>
      <c r="B51" s="10">
        <v>25020000</v>
      </c>
      <c r="C51" s="24"/>
      <c r="D51" s="25">
        <v>0.2</v>
      </c>
      <c r="E51" s="25">
        <f>C51+D51</f>
        <v>0.2</v>
      </c>
      <c r="F51" s="38"/>
      <c r="G51" s="25">
        <v>4.176</v>
      </c>
      <c r="H51" s="25">
        <f t="shared" si="14"/>
        <v>4.176</v>
      </c>
      <c r="I51" s="24"/>
      <c r="J51" s="25">
        <v>4.176</v>
      </c>
      <c r="K51" s="25">
        <f t="shared" si="13"/>
        <v>4.176</v>
      </c>
      <c r="L51" s="24"/>
      <c r="M51" s="24">
        <f t="shared" si="11"/>
        <v>2088</v>
      </c>
      <c r="N51" s="25">
        <f t="shared" si="2"/>
        <v>2088</v>
      </c>
      <c r="O51" s="24"/>
      <c r="P51" s="24">
        <f aca="true" t="shared" si="16" ref="P51:P74">J51/G51*100</f>
        <v>100</v>
      </c>
      <c r="Q51" s="24">
        <f t="shared" si="4"/>
        <v>100</v>
      </c>
      <c r="R51" s="5"/>
    </row>
    <row r="52" spans="1:18" s="9" customFormat="1" ht="12.75">
      <c r="A52" s="21" t="s">
        <v>217</v>
      </c>
      <c r="B52" s="10">
        <v>50110000</v>
      </c>
      <c r="C52" s="24"/>
      <c r="D52" s="25">
        <v>0.5</v>
      </c>
      <c r="E52" s="25">
        <f>C52+D52</f>
        <v>0.5</v>
      </c>
      <c r="F52" s="38"/>
      <c r="G52" s="25">
        <v>0.5</v>
      </c>
      <c r="H52" s="25">
        <f t="shared" si="14"/>
        <v>0.5</v>
      </c>
      <c r="I52" s="24"/>
      <c r="J52" s="25">
        <v>0.1</v>
      </c>
      <c r="K52" s="25">
        <f t="shared" si="13"/>
        <v>0.1</v>
      </c>
      <c r="L52" s="24"/>
      <c r="M52" s="24">
        <f t="shared" si="11"/>
        <v>20</v>
      </c>
      <c r="N52" s="25">
        <f t="shared" si="2"/>
        <v>20</v>
      </c>
      <c r="O52" s="24"/>
      <c r="P52" s="24">
        <f t="shared" si="16"/>
        <v>20</v>
      </c>
      <c r="Q52" s="24">
        <f t="shared" si="4"/>
        <v>20</v>
      </c>
      <c r="R52" s="5"/>
    </row>
    <row r="53" spans="1:18" s="9" customFormat="1" ht="12.75" hidden="1">
      <c r="A53" s="21"/>
      <c r="B53" s="10"/>
      <c r="C53" s="24"/>
      <c r="D53" s="25"/>
      <c r="E53" s="25"/>
      <c r="F53" s="38"/>
      <c r="G53" s="25"/>
      <c r="H53" s="25"/>
      <c r="I53" s="24"/>
      <c r="J53" s="25"/>
      <c r="K53" s="25">
        <f t="shared" si="13"/>
        <v>0</v>
      </c>
      <c r="L53" s="24"/>
      <c r="M53" s="24" t="e">
        <f t="shared" si="11"/>
        <v>#DIV/0!</v>
      </c>
      <c r="N53" s="25" t="e">
        <f t="shared" si="2"/>
        <v>#DIV/0!</v>
      </c>
      <c r="O53" s="24"/>
      <c r="P53" s="24" t="e">
        <f t="shared" si="16"/>
        <v>#DIV/0!</v>
      </c>
      <c r="Q53" s="24" t="e">
        <f t="shared" si="4"/>
        <v>#DIV/0!</v>
      </c>
      <c r="R53" s="5"/>
    </row>
    <row r="54" spans="1:17" s="59" customFormat="1" ht="18" customHeight="1">
      <c r="A54" s="30" t="s">
        <v>29</v>
      </c>
      <c r="B54" s="58"/>
      <c r="C54" s="31">
        <f aca="true" t="shared" si="17" ref="C54:J54">C15+C32</f>
        <v>1153</v>
      </c>
      <c r="D54" s="31">
        <f t="shared" si="17"/>
        <v>0.7</v>
      </c>
      <c r="E54" s="31">
        <f t="shared" si="17"/>
        <v>1153.1999999999998</v>
      </c>
      <c r="F54" s="31">
        <f t="shared" si="17"/>
        <v>1153</v>
      </c>
      <c r="G54" s="31">
        <f t="shared" si="17"/>
        <v>4.676</v>
      </c>
      <c r="H54" s="31">
        <f t="shared" si="17"/>
        <v>1157.176</v>
      </c>
      <c r="I54" s="31">
        <f t="shared" si="17"/>
        <v>1173.215</v>
      </c>
      <c r="J54" s="31">
        <f t="shared" si="17"/>
        <v>4.276</v>
      </c>
      <c r="K54" s="31">
        <f>K15+K32-0.1</f>
        <v>1177.491</v>
      </c>
      <c r="L54" s="24">
        <f aca="true" t="shared" si="18" ref="L54:L59">I54/C54*100</f>
        <v>101.75325238508239</v>
      </c>
      <c r="M54" s="24">
        <f t="shared" si="11"/>
        <v>610.8571428571429</v>
      </c>
      <c r="N54" s="24">
        <f t="shared" si="2"/>
        <v>102.10639958376693</v>
      </c>
      <c r="O54" s="24">
        <f t="shared" si="3"/>
        <v>101.75325238508239</v>
      </c>
      <c r="P54" s="24">
        <f t="shared" si="16"/>
        <v>91.44568006843456</v>
      </c>
      <c r="Q54" s="24">
        <f t="shared" si="4"/>
        <v>101.75556700104393</v>
      </c>
    </row>
    <row r="55" spans="1:17" s="28" customFormat="1" ht="16.5" customHeight="1">
      <c r="A55" s="29" t="s">
        <v>17</v>
      </c>
      <c r="B55" s="29">
        <v>40000000</v>
      </c>
      <c r="C55" s="27">
        <f>C58+C67+C69</f>
        <v>0</v>
      </c>
      <c r="D55" s="27">
        <f aca="true" t="shared" si="19" ref="D55:K55">D58+D67+D69</f>
        <v>0</v>
      </c>
      <c r="E55" s="27">
        <f t="shared" si="19"/>
        <v>0</v>
      </c>
      <c r="F55" s="27">
        <f t="shared" si="19"/>
        <v>33</v>
      </c>
      <c r="G55" s="27">
        <f t="shared" si="19"/>
        <v>0</v>
      </c>
      <c r="H55" s="27">
        <f t="shared" si="19"/>
        <v>33</v>
      </c>
      <c r="I55" s="27">
        <f t="shared" si="19"/>
        <v>28.485</v>
      </c>
      <c r="J55" s="27">
        <f t="shared" si="19"/>
        <v>0</v>
      </c>
      <c r="K55" s="27">
        <f t="shared" si="19"/>
        <v>28.485</v>
      </c>
      <c r="L55" s="24"/>
      <c r="M55" s="24"/>
      <c r="N55" s="24"/>
      <c r="O55" s="24">
        <f t="shared" si="3"/>
        <v>86.31818181818181</v>
      </c>
      <c r="P55" s="24"/>
      <c r="Q55" s="24">
        <f t="shared" si="4"/>
        <v>86.31818181818181</v>
      </c>
    </row>
    <row r="56" spans="1:17" s="28" customFormat="1" ht="14.25" hidden="1">
      <c r="A56" s="39" t="s">
        <v>37</v>
      </c>
      <c r="B56" s="41">
        <v>41020000</v>
      </c>
      <c r="C56" s="42">
        <f>C57</f>
        <v>0</v>
      </c>
      <c r="D56" s="42">
        <f aca="true" t="shared" si="20" ref="D56:K56">D57</f>
        <v>0</v>
      </c>
      <c r="E56" s="42">
        <f t="shared" si="20"/>
        <v>0</v>
      </c>
      <c r="F56" s="42">
        <f t="shared" si="20"/>
        <v>0</v>
      </c>
      <c r="G56" s="42">
        <f t="shared" si="20"/>
        <v>0</v>
      </c>
      <c r="H56" s="42">
        <f t="shared" si="20"/>
        <v>0</v>
      </c>
      <c r="I56" s="42">
        <f t="shared" si="20"/>
        <v>0</v>
      </c>
      <c r="J56" s="42">
        <f t="shared" si="20"/>
        <v>0</v>
      </c>
      <c r="K56" s="42">
        <f t="shared" si="20"/>
        <v>0</v>
      </c>
      <c r="L56" s="24" t="e">
        <f t="shared" si="18"/>
        <v>#DIV/0!</v>
      </c>
      <c r="M56" s="24"/>
      <c r="N56" s="24" t="e">
        <f t="shared" si="2"/>
        <v>#DIV/0!</v>
      </c>
      <c r="O56" s="24" t="e">
        <f t="shared" si="3"/>
        <v>#DIV/0!</v>
      </c>
      <c r="P56" s="24" t="e">
        <f t="shared" si="16"/>
        <v>#DIV/0!</v>
      </c>
      <c r="Q56" s="24" t="e">
        <f t="shared" si="4"/>
        <v>#DIV/0!</v>
      </c>
    </row>
    <row r="57" spans="1:18" s="28" customFormat="1" ht="26.25" hidden="1">
      <c r="A57" s="45" t="s">
        <v>41</v>
      </c>
      <c r="B57" s="40">
        <v>41020200</v>
      </c>
      <c r="C57" s="43"/>
      <c r="D57" s="43"/>
      <c r="E57" s="43">
        <f>C57+D57</f>
        <v>0</v>
      </c>
      <c r="F57" s="43"/>
      <c r="G57" s="43"/>
      <c r="H57" s="43">
        <f>F57+G57</f>
        <v>0</v>
      </c>
      <c r="I57" s="43"/>
      <c r="J57" s="43"/>
      <c r="K57" s="43">
        <f>I57+J57</f>
        <v>0</v>
      </c>
      <c r="L57" s="24" t="e">
        <f t="shared" si="18"/>
        <v>#DIV/0!</v>
      </c>
      <c r="M57" s="24"/>
      <c r="N57" s="24" t="e">
        <f t="shared" si="2"/>
        <v>#DIV/0!</v>
      </c>
      <c r="O57" s="24" t="e">
        <f t="shared" si="3"/>
        <v>#DIV/0!</v>
      </c>
      <c r="P57" s="24" t="e">
        <f t="shared" si="16"/>
        <v>#DIV/0!</v>
      </c>
      <c r="Q57" s="24" t="e">
        <f t="shared" si="4"/>
        <v>#DIV/0!</v>
      </c>
      <c r="R57" s="49"/>
    </row>
    <row r="58" spans="1:17" s="19" customFormat="1" ht="14.25" hidden="1">
      <c r="A58" s="39" t="s">
        <v>18</v>
      </c>
      <c r="B58" s="18">
        <v>41030000</v>
      </c>
      <c r="C58" s="20">
        <f>C60+C61+C62+C63</f>
        <v>0</v>
      </c>
      <c r="D58" s="20">
        <f aca="true" t="shared" si="21" ref="D58:K58">D60+D61+D62+D63</f>
        <v>0</v>
      </c>
      <c r="E58" s="20">
        <f t="shared" si="21"/>
        <v>0</v>
      </c>
      <c r="F58" s="20">
        <f t="shared" si="21"/>
        <v>0</v>
      </c>
      <c r="G58" s="20">
        <f t="shared" si="21"/>
        <v>0</v>
      </c>
      <c r="H58" s="20">
        <f t="shared" si="21"/>
        <v>0</v>
      </c>
      <c r="I58" s="20">
        <f t="shared" si="21"/>
        <v>0</v>
      </c>
      <c r="J58" s="20">
        <f t="shared" si="21"/>
        <v>0</v>
      </c>
      <c r="K58" s="20">
        <f t="shared" si="21"/>
        <v>0</v>
      </c>
      <c r="L58" s="24" t="e">
        <f t="shared" si="18"/>
        <v>#DIV/0!</v>
      </c>
      <c r="M58" s="24"/>
      <c r="N58" s="24" t="e">
        <f t="shared" si="2"/>
        <v>#DIV/0!</v>
      </c>
      <c r="O58" s="24" t="e">
        <f t="shared" si="3"/>
        <v>#DIV/0!</v>
      </c>
      <c r="P58" s="24" t="e">
        <f t="shared" si="16"/>
        <v>#DIV/0!</v>
      </c>
      <c r="Q58" s="24" t="e">
        <f t="shared" si="4"/>
        <v>#DIV/0!</v>
      </c>
    </row>
    <row r="59" spans="1:17" s="19" customFormat="1" ht="13.5" hidden="1">
      <c r="A59" s="15" t="s">
        <v>36</v>
      </c>
      <c r="B59" s="10">
        <v>41030400</v>
      </c>
      <c r="C59" s="25"/>
      <c r="D59" s="25"/>
      <c r="E59" s="25">
        <v>0</v>
      </c>
      <c r="F59" s="25"/>
      <c r="G59" s="25"/>
      <c r="H59" s="25">
        <v>0</v>
      </c>
      <c r="I59" s="20"/>
      <c r="J59" s="25"/>
      <c r="K59" s="20">
        <f>SUM(K60:K69)</f>
        <v>28.485</v>
      </c>
      <c r="L59" s="24" t="e">
        <f t="shared" si="18"/>
        <v>#DIV/0!</v>
      </c>
      <c r="M59" s="24"/>
      <c r="N59" s="24" t="e">
        <f t="shared" si="2"/>
        <v>#DIV/0!</v>
      </c>
      <c r="O59" s="24" t="e">
        <f t="shared" si="3"/>
        <v>#DIV/0!</v>
      </c>
      <c r="P59" s="24" t="e">
        <f t="shared" si="16"/>
        <v>#DIV/0!</v>
      </c>
      <c r="Q59" s="24" t="e">
        <f t="shared" si="4"/>
        <v>#DIV/0!</v>
      </c>
    </row>
    <row r="60" spans="1:17" s="19" customFormat="1" ht="24" hidden="1">
      <c r="A60" s="63" t="s">
        <v>69</v>
      </c>
      <c r="B60" s="10">
        <v>41033200</v>
      </c>
      <c r="C60" s="25"/>
      <c r="D60" s="25"/>
      <c r="E60" s="25"/>
      <c r="F60" s="71"/>
      <c r="G60" s="25"/>
      <c r="H60" s="25">
        <f aca="true" t="shared" si="22" ref="H60:H72">F60+G60</f>
        <v>0</v>
      </c>
      <c r="I60" s="71"/>
      <c r="J60" s="25"/>
      <c r="K60" s="25">
        <f aca="true" t="shared" si="23" ref="K60:K67">I60+J60</f>
        <v>0</v>
      </c>
      <c r="L60" s="24"/>
      <c r="M60" s="24"/>
      <c r="N60" s="24"/>
      <c r="O60" s="25" t="e">
        <f>I60/F60*100</f>
        <v>#DIV/0!</v>
      </c>
      <c r="P60" s="24" t="e">
        <f t="shared" si="16"/>
        <v>#DIV/0!</v>
      </c>
      <c r="Q60" s="25" t="e">
        <f>K60/H60*100</f>
        <v>#DIV/0!</v>
      </c>
    </row>
    <row r="61" spans="1:17" s="5" customFormat="1" ht="16.5" customHeight="1" hidden="1">
      <c r="A61" s="21" t="s">
        <v>34</v>
      </c>
      <c r="B61" s="10">
        <v>41033900</v>
      </c>
      <c r="C61" s="25"/>
      <c r="D61" s="25"/>
      <c r="E61" s="25">
        <f aca="true" t="shared" si="24" ref="E61:E68">C61+D61</f>
        <v>0</v>
      </c>
      <c r="F61" s="71"/>
      <c r="G61" s="25"/>
      <c r="H61" s="25">
        <f t="shared" si="22"/>
        <v>0</v>
      </c>
      <c r="I61" s="71"/>
      <c r="J61" s="25"/>
      <c r="K61" s="25">
        <f t="shared" si="23"/>
        <v>0</v>
      </c>
      <c r="L61" s="25" t="e">
        <f>I61/C61*100</f>
        <v>#DIV/0!</v>
      </c>
      <c r="M61" s="25"/>
      <c r="N61" s="25" t="e">
        <f t="shared" si="2"/>
        <v>#DIV/0!</v>
      </c>
      <c r="O61" s="25" t="e">
        <f t="shared" si="3"/>
        <v>#DIV/0!</v>
      </c>
      <c r="P61" s="24" t="e">
        <f t="shared" si="16"/>
        <v>#DIV/0!</v>
      </c>
      <c r="Q61" s="25" t="e">
        <f t="shared" si="4"/>
        <v>#DIV/0!</v>
      </c>
    </row>
    <row r="62" spans="1:17" s="5" customFormat="1" ht="17.25" customHeight="1" hidden="1">
      <c r="A62" s="37" t="s">
        <v>35</v>
      </c>
      <c r="B62" s="3">
        <v>41034200</v>
      </c>
      <c r="C62" s="25"/>
      <c r="D62" s="25"/>
      <c r="E62" s="25">
        <f t="shared" si="24"/>
        <v>0</v>
      </c>
      <c r="F62" s="71"/>
      <c r="G62" s="25"/>
      <c r="H62" s="25">
        <f t="shared" si="22"/>
        <v>0</v>
      </c>
      <c r="I62" s="71"/>
      <c r="J62" s="25"/>
      <c r="K62" s="25">
        <f t="shared" si="23"/>
        <v>0</v>
      </c>
      <c r="L62" s="25" t="e">
        <f>I62/C62*100</f>
        <v>#DIV/0!</v>
      </c>
      <c r="M62" s="25"/>
      <c r="N62" s="25" t="e">
        <f t="shared" si="2"/>
        <v>#DIV/0!</v>
      </c>
      <c r="O62" s="25" t="e">
        <f t="shared" si="3"/>
        <v>#DIV/0!</v>
      </c>
      <c r="P62" s="24" t="e">
        <f t="shared" si="16"/>
        <v>#DIV/0!</v>
      </c>
      <c r="Q62" s="25" t="e">
        <f t="shared" si="4"/>
        <v>#DIV/0!</v>
      </c>
    </row>
    <row r="63" spans="1:17" s="5" customFormat="1" ht="26.25" hidden="1">
      <c r="A63" s="37" t="s">
        <v>46</v>
      </c>
      <c r="B63" s="3">
        <v>41034500</v>
      </c>
      <c r="C63" s="25"/>
      <c r="D63" s="25"/>
      <c r="E63" s="25">
        <f t="shared" si="24"/>
        <v>0</v>
      </c>
      <c r="F63" s="72"/>
      <c r="G63" s="25"/>
      <c r="H63" s="25">
        <f t="shared" si="22"/>
        <v>0</v>
      </c>
      <c r="I63" s="72"/>
      <c r="J63" s="25"/>
      <c r="K63" s="25">
        <f t="shared" si="23"/>
        <v>0</v>
      </c>
      <c r="L63" s="24"/>
      <c r="M63" s="24"/>
      <c r="N63" s="24"/>
      <c r="O63" s="24" t="e">
        <f t="shared" si="3"/>
        <v>#DIV/0!</v>
      </c>
      <c r="P63" s="24" t="e">
        <f t="shared" si="16"/>
        <v>#DIV/0!</v>
      </c>
      <c r="Q63" s="24" t="e">
        <f t="shared" si="4"/>
        <v>#DIV/0!</v>
      </c>
    </row>
    <row r="64" spans="1:17" s="11" customFormat="1" ht="20.25" customHeight="1" hidden="1">
      <c r="A64" s="16" t="s">
        <v>4</v>
      </c>
      <c r="B64" s="3">
        <v>41035000</v>
      </c>
      <c r="C64" s="25"/>
      <c r="D64" s="25"/>
      <c r="E64" s="25">
        <f t="shared" si="24"/>
        <v>0</v>
      </c>
      <c r="F64" s="25"/>
      <c r="G64" s="25"/>
      <c r="H64" s="25">
        <f t="shared" si="22"/>
        <v>0</v>
      </c>
      <c r="I64" s="25"/>
      <c r="J64" s="25"/>
      <c r="K64" s="25">
        <f t="shared" si="23"/>
        <v>0</v>
      </c>
      <c r="L64" s="24" t="e">
        <f>I64/C64*100</f>
        <v>#DIV/0!</v>
      </c>
      <c r="M64" s="24"/>
      <c r="N64" s="24" t="e">
        <f t="shared" si="2"/>
        <v>#DIV/0!</v>
      </c>
      <c r="O64" s="24" t="e">
        <f t="shared" si="3"/>
        <v>#DIV/0!</v>
      </c>
      <c r="P64" s="24" t="e">
        <f t="shared" si="16"/>
        <v>#DIV/0!</v>
      </c>
      <c r="Q64" s="24" t="e">
        <f t="shared" si="4"/>
        <v>#DIV/0!</v>
      </c>
    </row>
    <row r="65" spans="1:17" s="11" customFormat="1" ht="26.25" hidden="1">
      <c r="A65" s="45" t="s">
        <v>45</v>
      </c>
      <c r="B65" s="3">
        <v>41035400</v>
      </c>
      <c r="C65" s="25"/>
      <c r="D65" s="25"/>
      <c r="E65" s="25">
        <f t="shared" si="24"/>
        <v>0</v>
      </c>
      <c r="F65" s="25"/>
      <c r="G65" s="25"/>
      <c r="H65" s="25">
        <f t="shared" si="22"/>
        <v>0</v>
      </c>
      <c r="I65" s="25"/>
      <c r="J65" s="25"/>
      <c r="K65" s="25">
        <f t="shared" si="23"/>
        <v>0</v>
      </c>
      <c r="L65" s="24" t="e">
        <f>I65/C65*100</f>
        <v>#DIV/0!</v>
      </c>
      <c r="M65" s="24"/>
      <c r="N65" s="24" t="e">
        <f t="shared" si="2"/>
        <v>#DIV/0!</v>
      </c>
      <c r="O65" s="24" t="e">
        <f t="shared" si="3"/>
        <v>#DIV/0!</v>
      </c>
      <c r="P65" s="24" t="e">
        <f t="shared" si="16"/>
        <v>#DIV/0!</v>
      </c>
      <c r="Q65" s="24" t="e">
        <f t="shared" si="4"/>
        <v>#DIV/0!</v>
      </c>
    </row>
    <row r="66" spans="1:17" s="5" customFormat="1" ht="39" hidden="1">
      <c r="A66" s="16" t="s">
        <v>27</v>
      </c>
      <c r="B66" s="3">
        <v>41035800</v>
      </c>
      <c r="C66" s="25"/>
      <c r="D66" s="25"/>
      <c r="E66" s="25">
        <f t="shared" si="24"/>
        <v>0</v>
      </c>
      <c r="F66" s="25"/>
      <c r="G66" s="25"/>
      <c r="H66" s="25">
        <f t="shared" si="22"/>
        <v>0</v>
      </c>
      <c r="I66" s="25"/>
      <c r="J66" s="25"/>
      <c r="K66" s="25">
        <f t="shared" si="23"/>
        <v>0</v>
      </c>
      <c r="L66" s="24" t="e">
        <f>I66/C66*100</f>
        <v>#DIV/0!</v>
      </c>
      <c r="M66" s="24"/>
      <c r="N66" s="24" t="e">
        <f t="shared" si="2"/>
        <v>#DIV/0!</v>
      </c>
      <c r="O66" s="24" t="e">
        <f t="shared" si="3"/>
        <v>#DIV/0!</v>
      </c>
      <c r="P66" s="24" t="e">
        <f t="shared" si="16"/>
        <v>#DIV/0!</v>
      </c>
      <c r="Q66" s="24" t="e">
        <f t="shared" si="4"/>
        <v>#DIV/0!</v>
      </c>
    </row>
    <row r="67" spans="1:17" s="19" customFormat="1" ht="18" customHeight="1" hidden="1">
      <c r="A67" s="64" t="s">
        <v>61</v>
      </c>
      <c r="B67" s="65">
        <v>41040000</v>
      </c>
      <c r="C67" s="20">
        <f>C68</f>
        <v>0</v>
      </c>
      <c r="D67" s="20"/>
      <c r="E67" s="20">
        <f t="shared" si="24"/>
        <v>0</v>
      </c>
      <c r="F67" s="20">
        <f>F68</f>
        <v>0</v>
      </c>
      <c r="G67" s="20"/>
      <c r="H67" s="20">
        <f t="shared" si="22"/>
        <v>0</v>
      </c>
      <c r="I67" s="20">
        <f>I68</f>
        <v>0</v>
      </c>
      <c r="J67" s="20"/>
      <c r="K67" s="20">
        <f t="shared" si="23"/>
        <v>0</v>
      </c>
      <c r="L67" s="20" t="e">
        <f>I67/C67*100</f>
        <v>#DIV/0!</v>
      </c>
      <c r="M67" s="20"/>
      <c r="N67" s="20" t="e">
        <f t="shared" si="2"/>
        <v>#DIV/0!</v>
      </c>
      <c r="O67" s="20" t="e">
        <f t="shared" si="3"/>
        <v>#DIV/0!</v>
      </c>
      <c r="P67" s="24" t="e">
        <f t="shared" si="16"/>
        <v>#DIV/0!</v>
      </c>
      <c r="Q67" s="20" t="e">
        <f t="shared" si="4"/>
        <v>#DIV/0!</v>
      </c>
    </row>
    <row r="68" spans="1:17" s="5" customFormat="1" ht="37.5" customHeight="1" hidden="1">
      <c r="A68" s="56" t="s">
        <v>62</v>
      </c>
      <c r="B68" s="3">
        <v>41040200</v>
      </c>
      <c r="C68" s="25"/>
      <c r="D68" s="25"/>
      <c r="E68" s="25">
        <f t="shared" si="24"/>
        <v>0</v>
      </c>
      <c r="F68" s="71"/>
      <c r="G68" s="25"/>
      <c r="H68" s="25">
        <f t="shared" si="22"/>
        <v>0</v>
      </c>
      <c r="I68" s="25"/>
      <c r="J68" s="25"/>
      <c r="K68" s="25">
        <f aca="true" t="shared" si="25" ref="K68:K73">I68+J68</f>
        <v>0</v>
      </c>
      <c r="L68" s="25" t="e">
        <f>I68/C68*100</f>
        <v>#DIV/0!</v>
      </c>
      <c r="M68" s="25"/>
      <c r="N68" s="25" t="e">
        <f t="shared" si="2"/>
        <v>#DIV/0!</v>
      </c>
      <c r="O68" s="25" t="e">
        <f t="shared" si="3"/>
        <v>#DIV/0!</v>
      </c>
      <c r="P68" s="24" t="e">
        <f t="shared" si="16"/>
        <v>#DIV/0!</v>
      </c>
      <c r="Q68" s="25" t="e">
        <f t="shared" si="4"/>
        <v>#DIV/0!</v>
      </c>
    </row>
    <row r="69" spans="1:17" s="19" customFormat="1" ht="21.75" customHeight="1">
      <c r="A69" s="66" t="s">
        <v>67</v>
      </c>
      <c r="B69" s="65">
        <v>41050000</v>
      </c>
      <c r="C69" s="20">
        <f>C70+C71+C72</f>
        <v>0</v>
      </c>
      <c r="D69" s="20"/>
      <c r="E69" s="20"/>
      <c r="F69" s="20">
        <f>F70+F71+F72+F73</f>
        <v>33</v>
      </c>
      <c r="G69" s="20">
        <f>G70</f>
        <v>0</v>
      </c>
      <c r="H69" s="20">
        <f t="shared" si="22"/>
        <v>33</v>
      </c>
      <c r="I69" s="20">
        <f>I70+I71+I72+I73</f>
        <v>28.485</v>
      </c>
      <c r="J69" s="20">
        <f>J70</f>
        <v>0</v>
      </c>
      <c r="K69" s="20">
        <f t="shared" si="25"/>
        <v>28.485</v>
      </c>
      <c r="L69" s="20"/>
      <c r="M69" s="20"/>
      <c r="N69" s="20"/>
      <c r="O69" s="24">
        <f t="shared" si="3"/>
        <v>86.31818181818181</v>
      </c>
      <c r="P69" s="24"/>
      <c r="Q69" s="20">
        <f t="shared" si="4"/>
        <v>86.31818181818181</v>
      </c>
    </row>
    <row r="70" spans="1:17" s="5" customFormat="1" ht="28.5" customHeight="1" hidden="1">
      <c r="A70" s="61" t="s">
        <v>68</v>
      </c>
      <c r="B70" s="3">
        <v>41051100</v>
      </c>
      <c r="C70" s="25"/>
      <c r="D70" s="25"/>
      <c r="E70" s="25"/>
      <c r="F70" s="25"/>
      <c r="G70" s="25">
        <v>0</v>
      </c>
      <c r="H70" s="25">
        <f t="shared" si="22"/>
        <v>0</v>
      </c>
      <c r="I70" s="25"/>
      <c r="J70" s="25">
        <v>0</v>
      </c>
      <c r="K70" s="25">
        <f t="shared" si="25"/>
        <v>0</v>
      </c>
      <c r="L70" s="24"/>
      <c r="M70" s="24"/>
      <c r="N70" s="24"/>
      <c r="O70" s="25"/>
      <c r="P70" s="24" t="e">
        <f t="shared" si="16"/>
        <v>#DIV/0!</v>
      </c>
      <c r="Q70" s="25" t="e">
        <f t="shared" si="4"/>
        <v>#DIV/0!</v>
      </c>
    </row>
    <row r="71" spans="1:17" s="5" customFormat="1" ht="34.5" customHeight="1" hidden="1">
      <c r="A71" s="63" t="s">
        <v>70</v>
      </c>
      <c r="B71" s="3">
        <v>41051200</v>
      </c>
      <c r="C71" s="25"/>
      <c r="D71" s="25"/>
      <c r="E71" s="25"/>
      <c r="F71" s="71"/>
      <c r="G71" s="25"/>
      <c r="H71" s="25">
        <f t="shared" si="22"/>
        <v>0</v>
      </c>
      <c r="I71" s="25"/>
      <c r="J71" s="25"/>
      <c r="K71" s="25">
        <f t="shared" si="25"/>
        <v>0</v>
      </c>
      <c r="L71" s="24"/>
      <c r="M71" s="24"/>
      <c r="N71" s="24"/>
      <c r="O71" s="25" t="e">
        <f t="shared" si="3"/>
        <v>#DIV/0!</v>
      </c>
      <c r="P71" s="24" t="e">
        <f t="shared" si="16"/>
        <v>#DIV/0!</v>
      </c>
      <c r="Q71" s="25" t="e">
        <f t="shared" si="4"/>
        <v>#DIV/0!</v>
      </c>
    </row>
    <row r="72" spans="1:17" s="5" customFormat="1" ht="34.5" customHeight="1" hidden="1">
      <c r="A72" s="63" t="s">
        <v>71</v>
      </c>
      <c r="B72" s="3">
        <v>41051400</v>
      </c>
      <c r="C72" s="25"/>
      <c r="D72" s="25"/>
      <c r="E72" s="25"/>
      <c r="F72" s="71"/>
      <c r="G72" s="25"/>
      <c r="H72" s="25">
        <f t="shared" si="22"/>
        <v>0</v>
      </c>
      <c r="I72" s="25"/>
      <c r="J72" s="25"/>
      <c r="K72" s="25">
        <f t="shared" si="25"/>
        <v>0</v>
      </c>
      <c r="L72" s="24"/>
      <c r="M72" s="24"/>
      <c r="N72" s="24"/>
      <c r="O72" s="25" t="e">
        <f t="shared" si="3"/>
        <v>#DIV/0!</v>
      </c>
      <c r="P72" s="24" t="e">
        <f t="shared" si="16"/>
        <v>#DIV/0!</v>
      </c>
      <c r="Q72" s="25" t="e">
        <f t="shared" si="4"/>
        <v>#DIV/0!</v>
      </c>
    </row>
    <row r="73" spans="1:17" s="5" customFormat="1" ht="19.5" customHeight="1">
      <c r="A73" s="61" t="s">
        <v>189</v>
      </c>
      <c r="B73" s="3">
        <v>41053900</v>
      </c>
      <c r="C73" s="25"/>
      <c r="D73" s="25"/>
      <c r="E73" s="25"/>
      <c r="F73" s="71">
        <v>33</v>
      </c>
      <c r="G73" s="25"/>
      <c r="H73" s="25">
        <f>F73+G73</f>
        <v>33</v>
      </c>
      <c r="I73" s="25">
        <v>28.485</v>
      </c>
      <c r="J73" s="25"/>
      <c r="K73" s="25">
        <f t="shared" si="25"/>
        <v>28.485</v>
      </c>
      <c r="L73" s="24"/>
      <c r="M73" s="24"/>
      <c r="N73" s="24"/>
      <c r="O73" s="25">
        <f t="shared" si="3"/>
        <v>86.31818181818181</v>
      </c>
      <c r="P73" s="24"/>
      <c r="Q73" s="25">
        <f t="shared" si="4"/>
        <v>86.31818181818181</v>
      </c>
    </row>
    <row r="74" spans="1:17" s="32" customFormat="1" ht="23.25" customHeight="1">
      <c r="A74" s="33" t="s">
        <v>30</v>
      </c>
      <c r="B74" s="33">
        <v>900102</v>
      </c>
      <c r="C74" s="31">
        <f aca="true" t="shared" si="26" ref="C74:K74">C54+C55</f>
        <v>1153</v>
      </c>
      <c r="D74" s="31">
        <f t="shared" si="26"/>
        <v>0.7</v>
      </c>
      <c r="E74" s="31">
        <f t="shared" si="26"/>
        <v>1153.1999999999998</v>
      </c>
      <c r="F74" s="31">
        <f t="shared" si="26"/>
        <v>1186</v>
      </c>
      <c r="G74" s="31">
        <f t="shared" si="26"/>
        <v>4.676</v>
      </c>
      <c r="H74" s="31">
        <f t="shared" si="26"/>
        <v>1190.176</v>
      </c>
      <c r="I74" s="31">
        <f t="shared" si="26"/>
        <v>1201.6999999999998</v>
      </c>
      <c r="J74" s="31">
        <f t="shared" si="26"/>
        <v>4.276</v>
      </c>
      <c r="K74" s="31">
        <f t="shared" si="26"/>
        <v>1205.9759999999999</v>
      </c>
      <c r="L74" s="31">
        <f>I74/C74*100</f>
        <v>104.22376409366866</v>
      </c>
      <c r="M74" s="31"/>
      <c r="N74" s="31">
        <f t="shared" si="2"/>
        <v>104.57648283038503</v>
      </c>
      <c r="O74" s="31">
        <f t="shared" si="3"/>
        <v>101.3237774030354</v>
      </c>
      <c r="P74" s="24">
        <f t="shared" si="16"/>
        <v>91.44568006843456</v>
      </c>
      <c r="Q74" s="31">
        <f t="shared" si="4"/>
        <v>101.32753475116286</v>
      </c>
    </row>
    <row r="75" spans="1:17" s="5" customFormat="1" ht="12.75" hidden="1">
      <c r="A75" s="16" t="s">
        <v>19</v>
      </c>
      <c r="B75" s="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s="12" customFormat="1" ht="12.75" hidden="1">
      <c r="A76" s="7" t="s">
        <v>23</v>
      </c>
      <c r="B76" s="6">
        <v>203000</v>
      </c>
      <c r="C76" s="25"/>
      <c r="D76" s="25"/>
      <c r="E76" s="25">
        <f>C76+D76</f>
        <v>0</v>
      </c>
      <c r="F76" s="25"/>
      <c r="G76" s="25"/>
      <c r="H76" s="25">
        <f aca="true" t="shared" si="27" ref="H76:H82">F76+G76</f>
        <v>0</v>
      </c>
      <c r="I76" s="25"/>
      <c r="J76" s="25"/>
      <c r="K76" s="25">
        <f>I76+J76</f>
        <v>0</v>
      </c>
      <c r="L76" s="24"/>
      <c r="M76" s="24"/>
      <c r="N76" s="24"/>
      <c r="O76" s="24"/>
      <c r="P76" s="24"/>
      <c r="Q76" s="24"/>
    </row>
    <row r="77" spans="1:17" s="13" customFormat="1" ht="12.75" hidden="1">
      <c r="A77" s="7" t="s">
        <v>20</v>
      </c>
      <c r="B77" s="6">
        <v>205000</v>
      </c>
      <c r="C77" s="26"/>
      <c r="D77" s="26"/>
      <c r="E77" s="25">
        <f>C77+D77</f>
        <v>0</v>
      </c>
      <c r="F77" s="26"/>
      <c r="G77" s="26"/>
      <c r="H77" s="25">
        <f t="shared" si="27"/>
        <v>0</v>
      </c>
      <c r="I77" s="26"/>
      <c r="J77" s="26"/>
      <c r="K77" s="25">
        <f>I77+J77</f>
        <v>0</v>
      </c>
      <c r="L77" s="24"/>
      <c r="M77" s="24"/>
      <c r="N77" s="24"/>
      <c r="O77" s="24"/>
      <c r="P77" s="24" t="e">
        <f aca="true" t="shared" si="28" ref="P77:P82">J77/G77*100</f>
        <v>#DIV/0!</v>
      </c>
      <c r="Q77" s="24" t="e">
        <f t="shared" si="4"/>
        <v>#DIV/0!</v>
      </c>
    </row>
    <row r="78" spans="1:17" s="13" customFormat="1" ht="12.75" hidden="1">
      <c r="A78" s="7" t="s">
        <v>21</v>
      </c>
      <c r="B78" s="14">
        <v>208000</v>
      </c>
      <c r="C78" s="26"/>
      <c r="D78" s="26"/>
      <c r="E78" s="25">
        <f>C78+D78</f>
        <v>0</v>
      </c>
      <c r="F78" s="26"/>
      <c r="G78" s="26"/>
      <c r="H78" s="25">
        <f t="shared" si="27"/>
        <v>0</v>
      </c>
      <c r="I78" s="26"/>
      <c r="J78" s="26"/>
      <c r="K78" s="25">
        <f>I78+J78</f>
        <v>0</v>
      </c>
      <c r="L78" s="24"/>
      <c r="M78" s="24"/>
      <c r="N78" s="24"/>
      <c r="O78" s="24" t="e">
        <f t="shared" si="3"/>
        <v>#DIV/0!</v>
      </c>
      <c r="P78" s="24" t="e">
        <f t="shared" si="28"/>
        <v>#DIV/0!</v>
      </c>
      <c r="Q78" s="24" t="e">
        <f t="shared" si="4"/>
        <v>#DIV/0!</v>
      </c>
    </row>
    <row r="79" spans="1:17" s="13" customFormat="1" ht="12.75" hidden="1">
      <c r="A79" s="7" t="s">
        <v>32</v>
      </c>
      <c r="B79" s="14">
        <v>208400</v>
      </c>
      <c r="C79" s="26"/>
      <c r="D79" s="26"/>
      <c r="E79" s="25">
        <f>C79+D79</f>
        <v>0</v>
      </c>
      <c r="F79" s="26"/>
      <c r="G79" s="26"/>
      <c r="H79" s="25">
        <f t="shared" si="27"/>
        <v>0</v>
      </c>
      <c r="I79" s="26"/>
      <c r="J79" s="26"/>
      <c r="K79" s="25">
        <f>I79+J79</f>
        <v>0</v>
      </c>
      <c r="L79" s="24"/>
      <c r="M79" s="24"/>
      <c r="N79" s="24"/>
      <c r="O79" s="24" t="e">
        <f t="shared" si="3"/>
        <v>#DIV/0!</v>
      </c>
      <c r="P79" s="24" t="e">
        <f t="shared" si="28"/>
        <v>#DIV/0!</v>
      </c>
      <c r="Q79" s="24"/>
    </row>
    <row r="80" spans="1:17" s="13" customFormat="1" ht="12.75" hidden="1">
      <c r="A80" s="7" t="s">
        <v>22</v>
      </c>
      <c r="B80" s="14">
        <v>404100</v>
      </c>
      <c r="C80" s="26"/>
      <c r="D80" s="26"/>
      <c r="E80" s="25">
        <f>C80+D80</f>
        <v>0</v>
      </c>
      <c r="F80" s="26"/>
      <c r="G80" s="26"/>
      <c r="H80" s="25">
        <f t="shared" si="27"/>
        <v>0</v>
      </c>
      <c r="I80" s="26"/>
      <c r="J80" s="26"/>
      <c r="K80" s="25">
        <f>I80+J80</f>
        <v>0</v>
      </c>
      <c r="L80" s="24" t="e">
        <f aca="true" t="shared" si="29" ref="L80:M82">I80/C80*100</f>
        <v>#DIV/0!</v>
      </c>
      <c r="M80" s="24" t="e">
        <f t="shared" si="29"/>
        <v>#DIV/0!</v>
      </c>
      <c r="N80" s="24" t="e">
        <f t="shared" si="2"/>
        <v>#DIV/0!</v>
      </c>
      <c r="O80" s="24" t="e">
        <f t="shared" si="3"/>
        <v>#DIV/0!</v>
      </c>
      <c r="P80" s="24" t="e">
        <f t="shared" si="28"/>
        <v>#DIV/0!</v>
      </c>
      <c r="Q80" s="24" t="e">
        <f t="shared" si="4"/>
        <v>#DIV/0!</v>
      </c>
    </row>
    <row r="81" spans="1:17" s="34" customFormat="1" ht="15" hidden="1">
      <c r="A81" s="33" t="s">
        <v>31</v>
      </c>
      <c r="B81" s="33"/>
      <c r="C81" s="31">
        <f>C74+C76+C77+C78</f>
        <v>1153</v>
      </c>
      <c r="D81" s="31">
        <f>D74+D76+D77+D78</f>
        <v>0.7</v>
      </c>
      <c r="E81" s="31">
        <f>E74+E76+E77+E78</f>
        <v>1153.1999999999998</v>
      </c>
      <c r="F81" s="31">
        <f>F74+F76+F77+F78</f>
        <v>1186</v>
      </c>
      <c r="G81" s="31">
        <f>G74+G76+G77+G78</f>
        <v>4.676</v>
      </c>
      <c r="H81" s="31">
        <f t="shared" si="27"/>
        <v>1190.676</v>
      </c>
      <c r="I81" s="31">
        <f>I74+I77+I78</f>
        <v>1201.6999999999998</v>
      </c>
      <c r="J81" s="31">
        <f>J74+J77+J78</f>
        <v>4.276</v>
      </c>
      <c r="K81" s="31">
        <f>K74+K76+K77+K78+K79+K80</f>
        <v>1205.9759999999999</v>
      </c>
      <c r="L81" s="24">
        <f t="shared" si="29"/>
        <v>104.22376409366866</v>
      </c>
      <c r="M81" s="24">
        <f t="shared" si="29"/>
        <v>610.8571428571429</v>
      </c>
      <c r="N81" s="24">
        <f t="shared" si="2"/>
        <v>104.57648283038503</v>
      </c>
      <c r="O81" s="24">
        <f t="shared" si="3"/>
        <v>101.3237774030354</v>
      </c>
      <c r="P81" s="24">
        <f t="shared" si="28"/>
        <v>91.44568006843456</v>
      </c>
      <c r="Q81" s="24">
        <f t="shared" si="4"/>
        <v>101.28498432823034</v>
      </c>
    </row>
    <row r="82" spans="1:17" s="12" customFormat="1" ht="12.75" hidden="1">
      <c r="A82" s="121" t="s">
        <v>3</v>
      </c>
      <c r="B82" s="111"/>
      <c r="C82" s="122">
        <f>C81</f>
        <v>1153</v>
      </c>
      <c r="D82" s="122">
        <f>D81</f>
        <v>0.7</v>
      </c>
      <c r="E82" s="122">
        <f>C82+D82</f>
        <v>1153.7</v>
      </c>
      <c r="F82" s="122">
        <f>F81</f>
        <v>1186</v>
      </c>
      <c r="G82" s="122">
        <f>G81</f>
        <v>4.676</v>
      </c>
      <c r="H82" s="122">
        <f t="shared" si="27"/>
        <v>1190.676</v>
      </c>
      <c r="I82" s="122">
        <f>I81</f>
        <v>1201.6999999999998</v>
      </c>
      <c r="J82" s="122">
        <f>J81</f>
        <v>4.276</v>
      </c>
      <c r="K82" s="122">
        <f>I82+J82</f>
        <v>1205.9759999999999</v>
      </c>
      <c r="L82" s="123">
        <f t="shared" si="29"/>
        <v>104.22376409366866</v>
      </c>
      <c r="M82" s="123">
        <f t="shared" si="29"/>
        <v>610.8571428571429</v>
      </c>
      <c r="N82" s="123">
        <f t="shared" si="2"/>
        <v>104.53116061367771</v>
      </c>
      <c r="O82" s="123">
        <f t="shared" si="3"/>
        <v>101.3237774030354</v>
      </c>
      <c r="P82" s="123">
        <f t="shared" si="28"/>
        <v>91.44568006843456</v>
      </c>
      <c r="Q82" s="123">
        <f t="shared" si="4"/>
        <v>101.28498432823034</v>
      </c>
    </row>
    <row r="83" spans="1:17" s="120" customFormat="1" ht="43.5" customHeight="1">
      <c r="A83" s="124"/>
      <c r="B83" s="125"/>
      <c r="C83" s="126"/>
      <c r="D83" s="126"/>
      <c r="E83" s="126"/>
      <c r="F83" s="126"/>
      <c r="G83" s="126"/>
      <c r="H83" s="126"/>
      <c r="I83" s="126"/>
      <c r="J83" s="126"/>
      <c r="K83" s="126"/>
      <c r="L83" s="127"/>
      <c r="M83" s="127"/>
      <c r="N83" s="127"/>
      <c r="O83" s="127"/>
      <c r="P83" s="127"/>
      <c r="Q83" s="127"/>
    </row>
    <row r="84" spans="1:17" s="120" customFormat="1" ht="43.5" customHeight="1">
      <c r="A84" s="124"/>
      <c r="B84" s="125"/>
      <c r="C84" s="126"/>
      <c r="D84" s="126"/>
      <c r="E84" s="126"/>
      <c r="F84" s="126"/>
      <c r="G84" s="126"/>
      <c r="H84" s="126"/>
      <c r="I84" s="126"/>
      <c r="J84" s="126"/>
      <c r="K84" s="126"/>
      <c r="L84" s="127"/>
      <c r="M84" s="127"/>
      <c r="N84" s="127"/>
      <c r="O84" s="127"/>
      <c r="P84" s="127"/>
      <c r="Q84" s="127"/>
    </row>
    <row r="85" spans="1:17" s="120" customFormat="1" ht="43.5" customHeight="1">
      <c r="A85" s="124"/>
      <c r="B85" s="125"/>
      <c r="C85" s="126"/>
      <c r="D85" s="126"/>
      <c r="E85" s="126"/>
      <c r="F85" s="126"/>
      <c r="G85" s="126"/>
      <c r="H85" s="126"/>
      <c r="I85" s="126"/>
      <c r="J85" s="126"/>
      <c r="K85" s="126"/>
      <c r="L85" s="127"/>
      <c r="M85" s="127"/>
      <c r="N85" s="127"/>
      <c r="O85" s="127"/>
      <c r="P85" s="127"/>
      <c r="Q85" s="127"/>
    </row>
    <row r="86" spans="1:17" s="120" customFormat="1" ht="43.5" customHeight="1">
      <c r="A86" s="124"/>
      <c r="B86" s="125"/>
      <c r="C86" s="126"/>
      <c r="D86" s="126"/>
      <c r="E86" s="126"/>
      <c r="F86" s="126"/>
      <c r="G86" s="126"/>
      <c r="H86" s="126"/>
      <c r="I86" s="126"/>
      <c r="J86" s="126"/>
      <c r="K86" s="126"/>
      <c r="L86" s="127"/>
      <c r="M86" s="127"/>
      <c r="N86" s="127"/>
      <c r="O86" s="127"/>
      <c r="P86" s="127"/>
      <c r="Q86" s="127"/>
    </row>
    <row r="87" spans="1:17" s="120" customFormat="1" ht="43.5" customHeight="1">
      <c r="A87" s="124"/>
      <c r="B87" s="125"/>
      <c r="C87" s="126"/>
      <c r="D87" s="126"/>
      <c r="E87" s="126"/>
      <c r="F87" s="126"/>
      <c r="G87" s="126"/>
      <c r="H87" s="126"/>
      <c r="I87" s="126"/>
      <c r="J87" s="126"/>
      <c r="K87" s="126"/>
      <c r="L87" s="127"/>
      <c r="M87" s="127"/>
      <c r="N87" s="127"/>
      <c r="O87" s="127"/>
      <c r="P87" s="127"/>
      <c r="Q87" s="127"/>
    </row>
    <row r="88" spans="1:17" s="120" customFormat="1" ht="43.5" customHeight="1">
      <c r="A88" s="124"/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7"/>
      <c r="M88" s="127"/>
      <c r="N88" s="127"/>
      <c r="O88" s="127"/>
      <c r="P88" s="127"/>
      <c r="Q88" s="127"/>
    </row>
    <row r="89" spans="1:17" s="12" customFormat="1" ht="12.75">
      <c r="A89" s="114"/>
      <c r="B89" s="115"/>
      <c r="C89" s="116"/>
      <c r="D89" s="117"/>
      <c r="E89" s="117"/>
      <c r="F89" s="117"/>
      <c r="G89" s="117"/>
      <c r="H89" s="117"/>
      <c r="I89" s="117"/>
      <c r="J89" s="117"/>
      <c r="K89" s="118"/>
      <c r="L89" s="119"/>
      <c r="M89" s="119"/>
      <c r="N89" s="119"/>
      <c r="O89" s="119"/>
      <c r="P89" s="119"/>
      <c r="Q89" s="119"/>
    </row>
    <row r="90" spans="1:17" s="79" customFormat="1" ht="12.75" customHeight="1" hidden="1">
      <c r="A90" s="128" t="s">
        <v>0</v>
      </c>
      <c r="B90" s="132" t="s">
        <v>76</v>
      </c>
      <c r="C90" s="135" t="s">
        <v>77</v>
      </c>
      <c r="D90" s="136"/>
      <c r="E90" s="136"/>
      <c r="F90" s="136"/>
      <c r="G90" s="136"/>
      <c r="H90" s="136"/>
      <c r="I90" s="136"/>
      <c r="J90" s="136"/>
      <c r="K90" s="137"/>
      <c r="L90" s="128" t="s">
        <v>205</v>
      </c>
      <c r="M90" s="128"/>
      <c r="N90" s="128"/>
      <c r="O90" s="128" t="s">
        <v>209</v>
      </c>
      <c r="P90" s="128"/>
      <c r="Q90" s="128"/>
    </row>
    <row r="91" spans="1:17" s="79" customFormat="1" ht="45" customHeight="1" hidden="1">
      <c r="A91" s="128"/>
      <c r="B91" s="133"/>
      <c r="C91" s="128" t="s">
        <v>202</v>
      </c>
      <c r="D91" s="128"/>
      <c r="E91" s="128"/>
      <c r="F91" s="128" t="s">
        <v>207</v>
      </c>
      <c r="G91" s="128"/>
      <c r="H91" s="128"/>
      <c r="I91" s="128" t="s">
        <v>208</v>
      </c>
      <c r="J91" s="128"/>
      <c r="K91" s="128"/>
      <c r="L91" s="128"/>
      <c r="M91" s="128"/>
      <c r="N91" s="128"/>
      <c r="O91" s="128"/>
      <c r="P91" s="128"/>
      <c r="Q91" s="128"/>
    </row>
    <row r="92" spans="1:17" s="79" customFormat="1" ht="35.25" customHeight="1" hidden="1">
      <c r="A92" s="128"/>
      <c r="B92" s="134"/>
      <c r="C92" s="3" t="s">
        <v>1</v>
      </c>
      <c r="D92" s="3" t="s">
        <v>78</v>
      </c>
      <c r="E92" s="3" t="s">
        <v>2</v>
      </c>
      <c r="F92" s="3" t="s">
        <v>1</v>
      </c>
      <c r="G92" s="3" t="s">
        <v>78</v>
      </c>
      <c r="H92" s="3" t="s">
        <v>2</v>
      </c>
      <c r="I92" s="3" t="s">
        <v>1</v>
      </c>
      <c r="J92" s="3" t="s">
        <v>78</v>
      </c>
      <c r="K92" s="3" t="s">
        <v>2</v>
      </c>
      <c r="L92" s="3" t="s">
        <v>1</v>
      </c>
      <c r="M92" s="3" t="s">
        <v>78</v>
      </c>
      <c r="N92" s="3" t="s">
        <v>2</v>
      </c>
      <c r="O92" s="3" t="s">
        <v>1</v>
      </c>
      <c r="P92" s="3" t="s">
        <v>78</v>
      </c>
      <c r="Q92" s="3" t="s">
        <v>2</v>
      </c>
    </row>
    <row r="93" spans="1:17" s="79" customFormat="1" ht="22.5" customHeight="1">
      <c r="A93" s="80" t="s">
        <v>79</v>
      </c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3"/>
    </row>
    <row r="94" spans="1:19" s="79" customFormat="1" ht="42.75" customHeight="1">
      <c r="A94" s="84" t="s">
        <v>80</v>
      </c>
      <c r="B94" s="85" t="s">
        <v>81</v>
      </c>
      <c r="C94" s="24">
        <f>C95</f>
        <v>993.835</v>
      </c>
      <c r="D94" s="24">
        <f>D95</f>
        <v>0</v>
      </c>
      <c r="E94" s="86">
        <f>E95</f>
        <v>993.835</v>
      </c>
      <c r="F94" s="24">
        <f>F95</f>
        <v>1075.368</v>
      </c>
      <c r="G94" s="86">
        <f>G95</f>
        <v>0</v>
      </c>
      <c r="H94" s="86">
        <f aca="true" t="shared" si="30" ref="H94:H129">F94+G94</f>
        <v>1075.368</v>
      </c>
      <c r="I94" s="86">
        <f>I95</f>
        <v>1026.787</v>
      </c>
      <c r="J94" s="86">
        <f>J95</f>
        <v>0</v>
      </c>
      <c r="K94" s="24">
        <f aca="true" t="shared" si="31" ref="K94:K119">I94+J94</f>
        <v>1026.787</v>
      </c>
      <c r="L94" s="87">
        <f>I94/C94*100</f>
        <v>103.31564092631072</v>
      </c>
      <c r="M94" s="86"/>
      <c r="N94" s="86">
        <f aca="true" t="shared" si="32" ref="N94:N161">K94/E94*100</f>
        <v>103.31564092631072</v>
      </c>
      <c r="O94" s="86">
        <f>O95</f>
        <v>95.48238370492706</v>
      </c>
      <c r="P94" s="86"/>
      <c r="Q94" s="86">
        <f>Q95</f>
        <v>95.48238370492706</v>
      </c>
      <c r="R94" s="88"/>
      <c r="S94" s="88"/>
    </row>
    <row r="95" spans="1:17" s="79" customFormat="1" ht="15" customHeight="1">
      <c r="A95" s="37" t="s">
        <v>82</v>
      </c>
      <c r="B95" s="85" t="s">
        <v>83</v>
      </c>
      <c r="C95" s="90">
        <v>993.835</v>
      </c>
      <c r="D95" s="89"/>
      <c r="E95" s="25">
        <f aca="true" t="shared" si="33" ref="E95:E110">C95+D95</f>
        <v>993.835</v>
      </c>
      <c r="F95" s="91">
        <v>1075.368</v>
      </c>
      <c r="G95" s="92"/>
      <c r="H95" s="86">
        <f t="shared" si="30"/>
        <v>1075.368</v>
      </c>
      <c r="I95" s="93">
        <v>1026.787</v>
      </c>
      <c r="J95" s="92"/>
      <c r="K95" s="92">
        <f t="shared" si="31"/>
        <v>1026.787</v>
      </c>
      <c r="L95" s="94">
        <f>I95/C95*100</f>
        <v>103.31564092631072</v>
      </c>
      <c r="M95" s="86"/>
      <c r="N95" s="94">
        <f t="shared" si="32"/>
        <v>103.31564092631072</v>
      </c>
      <c r="O95" s="94">
        <f aca="true" t="shared" si="34" ref="O95:O101">I95/F95*100</f>
        <v>95.48238370492706</v>
      </c>
      <c r="P95" s="86"/>
      <c r="Q95" s="94">
        <f aca="true" t="shared" si="35" ref="Q95:Q130">K95/H95*100</f>
        <v>95.48238370492706</v>
      </c>
    </row>
    <row r="96" spans="1:17" s="79" customFormat="1" ht="33" customHeight="1">
      <c r="A96" s="95" t="s">
        <v>84</v>
      </c>
      <c r="B96" s="85" t="s">
        <v>85</v>
      </c>
      <c r="C96" s="90"/>
      <c r="D96" s="89"/>
      <c r="E96" s="25"/>
      <c r="F96" s="96"/>
      <c r="G96" s="86">
        <v>0</v>
      </c>
      <c r="H96" s="86">
        <f t="shared" si="30"/>
        <v>0</v>
      </c>
      <c r="I96" s="97"/>
      <c r="J96" s="86">
        <v>0</v>
      </c>
      <c r="K96" s="24">
        <f t="shared" si="31"/>
        <v>0</v>
      </c>
      <c r="L96" s="94"/>
      <c r="M96" s="86"/>
      <c r="N96" s="94"/>
      <c r="O96" s="86"/>
      <c r="P96" s="86"/>
      <c r="Q96" s="86"/>
    </row>
    <row r="97" spans="1:17" s="79" customFormat="1" ht="15" customHeight="1">
      <c r="A97" s="95" t="s">
        <v>86</v>
      </c>
      <c r="B97" s="85" t="s">
        <v>87</v>
      </c>
      <c r="C97" s="90"/>
      <c r="D97" s="89"/>
      <c r="E97" s="25"/>
      <c r="F97" s="96"/>
      <c r="G97" s="86"/>
      <c r="H97" s="86">
        <f>F97+G97</f>
        <v>0</v>
      </c>
      <c r="I97" s="97"/>
      <c r="J97" s="86"/>
      <c r="K97" s="24">
        <f>I97+J97</f>
        <v>0</v>
      </c>
      <c r="L97" s="94"/>
      <c r="M97" s="86"/>
      <c r="N97" s="94"/>
      <c r="O97" s="86"/>
      <c r="P97" s="86"/>
      <c r="Q97" s="86"/>
    </row>
    <row r="98" spans="1:17" s="79" customFormat="1" ht="20.25" customHeight="1">
      <c r="A98" s="98" t="s">
        <v>88</v>
      </c>
      <c r="B98" s="85"/>
      <c r="C98" s="24">
        <f>C99+C100</f>
        <v>60</v>
      </c>
      <c r="D98" s="24">
        <f>D99+D100</f>
        <v>0</v>
      </c>
      <c r="E98" s="24">
        <f t="shared" si="33"/>
        <v>60</v>
      </c>
      <c r="F98" s="24">
        <f>F99+F100+F101</f>
        <v>60</v>
      </c>
      <c r="G98" s="24">
        <f>G99+G100</f>
        <v>0</v>
      </c>
      <c r="H98" s="24">
        <f t="shared" si="30"/>
        <v>60</v>
      </c>
      <c r="I98" s="24">
        <f>I99+I100+I101</f>
        <v>49.932</v>
      </c>
      <c r="J98" s="24">
        <f>J99+J100+J101</f>
        <v>0</v>
      </c>
      <c r="K98" s="24">
        <f t="shared" si="31"/>
        <v>49.932</v>
      </c>
      <c r="L98" s="86">
        <f>I98/C98*100</f>
        <v>83.22</v>
      </c>
      <c r="M98" s="86"/>
      <c r="N98" s="86">
        <f t="shared" si="32"/>
        <v>83.22</v>
      </c>
      <c r="O98" s="86">
        <f t="shared" si="34"/>
        <v>83.22</v>
      </c>
      <c r="P98" s="86"/>
      <c r="Q98" s="86">
        <f t="shared" si="35"/>
        <v>83.22</v>
      </c>
    </row>
    <row r="99" spans="1:17" s="79" customFormat="1" ht="21" customHeight="1">
      <c r="A99" s="16" t="s">
        <v>89</v>
      </c>
      <c r="B99" s="89" t="s">
        <v>90</v>
      </c>
      <c r="C99" s="25">
        <v>60</v>
      </c>
      <c r="D99" s="99"/>
      <c r="E99" s="25">
        <f t="shared" si="33"/>
        <v>60</v>
      </c>
      <c r="F99" s="25">
        <v>60</v>
      </c>
      <c r="G99" s="94"/>
      <c r="H99" s="25">
        <f t="shared" si="30"/>
        <v>60</v>
      </c>
      <c r="I99" s="94">
        <v>49.932</v>
      </c>
      <c r="J99" s="94"/>
      <c r="K99" s="25">
        <f t="shared" si="31"/>
        <v>49.932</v>
      </c>
      <c r="L99" s="94">
        <f>I99/C99*100</f>
        <v>83.22</v>
      </c>
      <c r="M99" s="94"/>
      <c r="N99" s="94">
        <f t="shared" si="32"/>
        <v>83.22</v>
      </c>
      <c r="O99" s="94">
        <f t="shared" si="34"/>
        <v>83.22</v>
      </c>
      <c r="P99" s="94"/>
      <c r="Q99" s="94">
        <f t="shared" si="35"/>
        <v>83.22</v>
      </c>
    </row>
    <row r="100" spans="1:17" s="79" customFormat="1" ht="42" customHeight="1" hidden="1">
      <c r="A100" s="100" t="s">
        <v>91</v>
      </c>
      <c r="B100" s="89" t="s">
        <v>92</v>
      </c>
      <c r="C100" s="90"/>
      <c r="D100" s="25"/>
      <c r="E100" s="25">
        <f t="shared" si="33"/>
        <v>0</v>
      </c>
      <c r="F100" s="101"/>
      <c r="G100" s="94"/>
      <c r="H100" s="94">
        <f t="shared" si="30"/>
        <v>0</v>
      </c>
      <c r="I100" s="94"/>
      <c r="J100" s="94"/>
      <c r="K100" s="94">
        <f t="shared" si="31"/>
        <v>0</v>
      </c>
      <c r="L100" s="94" t="e">
        <f>I100/C100*100</f>
        <v>#DIV/0!</v>
      </c>
      <c r="M100" s="94" t="e">
        <f>J100/D100*100</f>
        <v>#DIV/0!</v>
      </c>
      <c r="N100" s="94" t="e">
        <f t="shared" si="32"/>
        <v>#DIV/0!</v>
      </c>
      <c r="O100" s="94" t="e">
        <f t="shared" si="34"/>
        <v>#DIV/0!</v>
      </c>
      <c r="P100" s="94" t="e">
        <f>J100/G100*100</f>
        <v>#DIV/0!</v>
      </c>
      <c r="Q100" s="94" t="e">
        <f t="shared" si="35"/>
        <v>#DIV/0!</v>
      </c>
    </row>
    <row r="101" spans="1:17" s="103" customFormat="1" ht="32.25" customHeight="1" hidden="1">
      <c r="A101" s="95" t="s">
        <v>93</v>
      </c>
      <c r="B101" s="85" t="s">
        <v>94</v>
      </c>
      <c r="C101" s="102"/>
      <c r="D101" s="24"/>
      <c r="E101" s="24">
        <f>C101+D101</f>
        <v>0</v>
      </c>
      <c r="F101" s="96"/>
      <c r="G101" s="86"/>
      <c r="H101" s="86">
        <f t="shared" si="30"/>
        <v>0</v>
      </c>
      <c r="I101" s="86"/>
      <c r="J101" s="86"/>
      <c r="K101" s="86">
        <f t="shared" si="31"/>
        <v>0</v>
      </c>
      <c r="L101" s="86" t="e">
        <f>I101/C101*100</f>
        <v>#DIV/0!</v>
      </c>
      <c r="M101" s="86"/>
      <c r="N101" s="86" t="e">
        <f t="shared" si="32"/>
        <v>#DIV/0!</v>
      </c>
      <c r="O101" s="86" t="e">
        <f t="shared" si="34"/>
        <v>#DIV/0!</v>
      </c>
      <c r="P101" s="86"/>
      <c r="Q101" s="86" t="e">
        <f>K101/H101*100</f>
        <v>#DIV/0!</v>
      </c>
    </row>
    <row r="102" spans="1:17" s="103" customFormat="1" ht="17.25" customHeight="1" hidden="1">
      <c r="A102" s="95" t="s">
        <v>95</v>
      </c>
      <c r="B102" s="85" t="s">
        <v>96</v>
      </c>
      <c r="C102" s="102"/>
      <c r="D102" s="24"/>
      <c r="E102" s="24"/>
      <c r="F102" s="96"/>
      <c r="G102" s="86"/>
      <c r="H102" s="86">
        <f t="shared" si="30"/>
        <v>0</v>
      </c>
      <c r="I102" s="86"/>
      <c r="J102" s="86"/>
      <c r="K102" s="86">
        <f t="shared" si="31"/>
        <v>0</v>
      </c>
      <c r="L102" s="86"/>
      <c r="M102" s="86"/>
      <c r="N102" s="86"/>
      <c r="O102" s="86"/>
      <c r="P102" s="86" t="e">
        <f>J102/G102*100</f>
        <v>#DIV/0!</v>
      </c>
      <c r="Q102" s="86" t="e">
        <f>K102/H102*100</f>
        <v>#DIV/0!</v>
      </c>
    </row>
    <row r="103" spans="1:17" s="103" customFormat="1" ht="27" customHeight="1" hidden="1">
      <c r="A103" s="95" t="s">
        <v>97</v>
      </c>
      <c r="B103" s="85" t="s">
        <v>98</v>
      </c>
      <c r="C103" s="102"/>
      <c r="D103" s="85"/>
      <c r="E103" s="24">
        <f t="shared" si="33"/>
        <v>0</v>
      </c>
      <c r="F103" s="96"/>
      <c r="G103" s="104"/>
      <c r="H103" s="86">
        <f t="shared" si="30"/>
        <v>0</v>
      </c>
      <c r="I103" s="86"/>
      <c r="J103" s="86"/>
      <c r="K103" s="86">
        <f t="shared" si="31"/>
        <v>0</v>
      </c>
      <c r="L103" s="86" t="e">
        <f aca="true" t="shared" si="36" ref="L103:L111">I103/C103*100</f>
        <v>#DIV/0!</v>
      </c>
      <c r="M103" s="86"/>
      <c r="N103" s="86"/>
      <c r="O103" s="86" t="e">
        <f>I103/F103*100</f>
        <v>#DIV/0!</v>
      </c>
      <c r="P103" s="86"/>
      <c r="Q103" s="86" t="e">
        <f t="shared" si="35"/>
        <v>#DIV/0!</v>
      </c>
    </row>
    <row r="104" spans="1:17" s="103" customFormat="1" ht="42" customHeight="1" hidden="1">
      <c r="A104" s="95" t="s">
        <v>99</v>
      </c>
      <c r="B104" s="85" t="s">
        <v>100</v>
      </c>
      <c r="C104" s="102"/>
      <c r="D104" s="85"/>
      <c r="E104" s="24">
        <f>C104+D104</f>
        <v>0</v>
      </c>
      <c r="F104" s="96"/>
      <c r="G104" s="86"/>
      <c r="H104" s="86">
        <f>F104+G104</f>
        <v>0</v>
      </c>
      <c r="I104" s="86"/>
      <c r="J104" s="86"/>
      <c r="K104" s="86">
        <f>I104+J104</f>
        <v>0</v>
      </c>
      <c r="L104" s="86" t="e">
        <f t="shared" si="36"/>
        <v>#DIV/0!</v>
      </c>
      <c r="M104" s="86"/>
      <c r="N104" s="86" t="e">
        <f>K104/H104*100</f>
        <v>#DIV/0!</v>
      </c>
      <c r="O104" s="86" t="e">
        <f>I104/F104*100</f>
        <v>#DIV/0!</v>
      </c>
      <c r="P104" s="86"/>
      <c r="Q104" s="86" t="e">
        <f t="shared" si="35"/>
        <v>#DIV/0!</v>
      </c>
    </row>
    <row r="105" spans="1:17" s="103" customFormat="1" ht="42" customHeight="1" hidden="1">
      <c r="A105" s="84" t="s">
        <v>101</v>
      </c>
      <c r="B105" s="85" t="s">
        <v>102</v>
      </c>
      <c r="C105" s="102"/>
      <c r="D105" s="85"/>
      <c r="E105" s="24"/>
      <c r="F105" s="96"/>
      <c r="G105" s="104"/>
      <c r="H105" s="86">
        <f t="shared" si="30"/>
        <v>0</v>
      </c>
      <c r="I105" s="86"/>
      <c r="J105" s="104"/>
      <c r="K105" s="86">
        <f t="shared" si="31"/>
        <v>0</v>
      </c>
      <c r="L105" s="86" t="e">
        <f t="shared" si="36"/>
        <v>#DIV/0!</v>
      </c>
      <c r="M105" s="86"/>
      <c r="N105" s="86"/>
      <c r="O105" s="86"/>
      <c r="P105" s="86"/>
      <c r="Q105" s="86"/>
    </row>
    <row r="106" spans="1:17" s="103" customFormat="1" ht="22.5" customHeight="1" hidden="1">
      <c r="A106" s="95" t="s">
        <v>103</v>
      </c>
      <c r="B106" s="85" t="s">
        <v>104</v>
      </c>
      <c r="C106" s="102"/>
      <c r="D106" s="85"/>
      <c r="E106" s="24">
        <f t="shared" si="33"/>
        <v>0</v>
      </c>
      <c r="F106" s="96"/>
      <c r="G106" s="104"/>
      <c r="H106" s="86">
        <f t="shared" si="30"/>
        <v>0</v>
      </c>
      <c r="I106" s="86"/>
      <c r="J106" s="104"/>
      <c r="K106" s="86">
        <f t="shared" si="31"/>
        <v>0</v>
      </c>
      <c r="L106" s="86" t="e">
        <f t="shared" si="36"/>
        <v>#DIV/0!</v>
      </c>
      <c r="M106" s="86"/>
      <c r="N106" s="86"/>
      <c r="O106" s="86" t="e">
        <f>I106/F106*100</f>
        <v>#DIV/0!</v>
      </c>
      <c r="P106" s="86"/>
      <c r="Q106" s="86" t="e">
        <f t="shared" si="35"/>
        <v>#DIV/0!</v>
      </c>
    </row>
    <row r="107" spans="1:17" s="103" customFormat="1" ht="26.25" customHeight="1" hidden="1">
      <c r="A107" s="95" t="s">
        <v>105</v>
      </c>
      <c r="B107" s="85" t="s">
        <v>106</v>
      </c>
      <c r="C107" s="102"/>
      <c r="D107" s="85"/>
      <c r="E107" s="24">
        <f t="shared" si="33"/>
        <v>0</v>
      </c>
      <c r="F107" s="96"/>
      <c r="G107" s="104"/>
      <c r="H107" s="86">
        <f t="shared" si="30"/>
        <v>0</v>
      </c>
      <c r="I107" s="86"/>
      <c r="J107" s="86"/>
      <c r="K107" s="86">
        <f t="shared" si="31"/>
        <v>0</v>
      </c>
      <c r="L107" s="86" t="e">
        <f t="shared" si="36"/>
        <v>#DIV/0!</v>
      </c>
      <c r="M107" s="86"/>
      <c r="N107" s="86"/>
      <c r="O107" s="86" t="e">
        <f>I107/F107*100</f>
        <v>#DIV/0!</v>
      </c>
      <c r="P107" s="86"/>
      <c r="Q107" s="86" t="e">
        <f t="shared" si="35"/>
        <v>#DIV/0!</v>
      </c>
    </row>
    <row r="108" spans="1:17" s="103" customFormat="1" ht="22.5" customHeight="1" hidden="1">
      <c r="A108" s="95" t="s">
        <v>107</v>
      </c>
      <c r="B108" s="85" t="s">
        <v>108</v>
      </c>
      <c r="C108" s="102"/>
      <c r="D108" s="85"/>
      <c r="E108" s="24">
        <f t="shared" si="33"/>
        <v>0</v>
      </c>
      <c r="F108" s="96"/>
      <c r="G108" s="104"/>
      <c r="H108" s="86">
        <f t="shared" si="30"/>
        <v>0</v>
      </c>
      <c r="I108" s="104"/>
      <c r="J108" s="104"/>
      <c r="K108" s="104">
        <f t="shared" si="31"/>
        <v>0</v>
      </c>
      <c r="L108" s="86" t="e">
        <f t="shared" si="36"/>
        <v>#DIV/0!</v>
      </c>
      <c r="M108" s="86"/>
      <c r="N108" s="86"/>
      <c r="O108" s="86"/>
      <c r="P108" s="86"/>
      <c r="Q108" s="86"/>
    </row>
    <row r="109" spans="1:17" s="103" customFormat="1" ht="28.5" customHeight="1" hidden="1">
      <c r="A109" s="95" t="s">
        <v>109</v>
      </c>
      <c r="B109" s="85" t="s">
        <v>110</v>
      </c>
      <c r="C109" s="102"/>
      <c r="D109" s="85"/>
      <c r="E109" s="24">
        <f t="shared" si="33"/>
        <v>0</v>
      </c>
      <c r="F109" s="96"/>
      <c r="G109" s="104"/>
      <c r="H109" s="86">
        <f>F109+G109</f>
        <v>0</v>
      </c>
      <c r="I109" s="86"/>
      <c r="J109" s="86"/>
      <c r="K109" s="86">
        <f>I109+J109</f>
        <v>0</v>
      </c>
      <c r="L109" s="86" t="e">
        <f t="shared" si="36"/>
        <v>#DIV/0!</v>
      </c>
      <c r="M109" s="86"/>
      <c r="N109" s="86" t="e">
        <f>K109/H109*100</f>
        <v>#DIV/0!</v>
      </c>
      <c r="O109" s="86"/>
      <c r="P109" s="86"/>
      <c r="Q109" s="86" t="e">
        <f>K109/H109*100</f>
        <v>#DIV/0!</v>
      </c>
    </row>
    <row r="110" spans="1:17" s="103" customFormat="1" ht="20.25" customHeight="1" hidden="1">
      <c r="A110" s="95" t="s">
        <v>111</v>
      </c>
      <c r="B110" s="85" t="s">
        <v>112</v>
      </c>
      <c r="C110" s="102"/>
      <c r="D110" s="85"/>
      <c r="E110" s="24">
        <f t="shared" si="33"/>
        <v>0</v>
      </c>
      <c r="F110" s="96"/>
      <c r="G110" s="86"/>
      <c r="H110" s="86">
        <f t="shared" si="30"/>
        <v>0</v>
      </c>
      <c r="I110" s="86"/>
      <c r="J110" s="86"/>
      <c r="K110" s="86">
        <f t="shared" si="31"/>
        <v>0</v>
      </c>
      <c r="L110" s="86" t="e">
        <f t="shared" si="36"/>
        <v>#DIV/0!</v>
      </c>
      <c r="M110" s="86"/>
      <c r="N110" s="86" t="e">
        <f t="shared" si="32"/>
        <v>#DIV/0!</v>
      </c>
      <c r="O110" s="86" t="e">
        <f>I110/F110*100</f>
        <v>#DIV/0!</v>
      </c>
      <c r="P110" s="86"/>
      <c r="Q110" s="86" t="e">
        <f t="shared" si="35"/>
        <v>#DIV/0!</v>
      </c>
    </row>
    <row r="111" spans="1:17" s="103" customFormat="1" ht="22.5" customHeight="1">
      <c r="A111" s="98" t="s">
        <v>113</v>
      </c>
      <c r="B111" s="85"/>
      <c r="C111" s="86">
        <f>C112+C113+C115+C114</f>
        <v>4.5</v>
      </c>
      <c r="D111" s="86">
        <f>D112+D113+D115+D114</f>
        <v>0</v>
      </c>
      <c r="E111" s="86">
        <f>SUM(E112:E115)</f>
        <v>4.5</v>
      </c>
      <c r="F111" s="86">
        <f>F112+F113+F115+F114</f>
        <v>49.5</v>
      </c>
      <c r="G111" s="86">
        <f>SUM(G112:G115)</f>
        <v>3.976</v>
      </c>
      <c r="H111" s="86">
        <f t="shared" si="30"/>
        <v>53.476</v>
      </c>
      <c r="I111" s="86">
        <f>SUM(I112:I115)</f>
        <v>40.295</v>
      </c>
      <c r="J111" s="86">
        <f>SUM(J112:J115)</f>
        <v>3.976</v>
      </c>
      <c r="K111" s="86">
        <f t="shared" si="31"/>
        <v>44.271</v>
      </c>
      <c r="L111" s="86">
        <f t="shared" si="36"/>
        <v>895.4444444444445</v>
      </c>
      <c r="M111" s="86">
        <f>J111/G111*100</f>
        <v>100</v>
      </c>
      <c r="N111" s="86">
        <f t="shared" si="32"/>
        <v>983.8000000000001</v>
      </c>
      <c r="O111" s="86">
        <f>I111/F111*100</f>
        <v>81.40404040404042</v>
      </c>
      <c r="P111" s="86">
        <f>J111/G111*100</f>
        <v>100</v>
      </c>
      <c r="Q111" s="86">
        <f t="shared" si="35"/>
        <v>82.78667065599522</v>
      </c>
    </row>
    <row r="112" spans="1:17" s="79" customFormat="1" ht="24" customHeight="1">
      <c r="A112" s="37" t="s">
        <v>114</v>
      </c>
      <c r="B112" s="89" t="s">
        <v>115</v>
      </c>
      <c r="C112" s="25"/>
      <c r="D112" s="89"/>
      <c r="E112" s="25">
        <f>C112+D112</f>
        <v>0</v>
      </c>
      <c r="F112" s="25">
        <v>11.8</v>
      </c>
      <c r="G112" s="94">
        <v>3.976</v>
      </c>
      <c r="H112" s="94">
        <f t="shared" si="30"/>
        <v>15.776</v>
      </c>
      <c r="I112" s="94">
        <v>11.762</v>
      </c>
      <c r="J112" s="94">
        <v>3.976</v>
      </c>
      <c r="K112" s="94">
        <f t="shared" si="31"/>
        <v>15.738</v>
      </c>
      <c r="L112" s="94"/>
      <c r="M112" s="94">
        <f>J112/G112*100</f>
        <v>100</v>
      </c>
      <c r="N112" s="94">
        <f>K112/H112*100</f>
        <v>99.75912778904666</v>
      </c>
      <c r="O112" s="94"/>
      <c r="P112" s="86">
        <f>J112/G112*100</f>
        <v>100</v>
      </c>
      <c r="Q112" s="94">
        <f t="shared" si="35"/>
        <v>99.75912778904666</v>
      </c>
    </row>
    <row r="113" spans="1:17" s="79" customFormat="1" ht="24" customHeight="1">
      <c r="A113" s="37" t="s">
        <v>116</v>
      </c>
      <c r="B113" s="89" t="s">
        <v>117</v>
      </c>
      <c r="C113" s="25">
        <v>4.5</v>
      </c>
      <c r="D113" s="89"/>
      <c r="E113" s="25">
        <f>C113+D113</f>
        <v>4.5</v>
      </c>
      <c r="F113" s="25">
        <v>37.7</v>
      </c>
      <c r="G113" s="94"/>
      <c r="H113" s="94">
        <f t="shared" si="30"/>
        <v>37.7</v>
      </c>
      <c r="I113" s="94">
        <v>28.533</v>
      </c>
      <c r="J113" s="94"/>
      <c r="K113" s="94">
        <f t="shared" si="31"/>
        <v>28.533</v>
      </c>
      <c r="L113" s="94">
        <f>I113/C113*100</f>
        <v>634.0666666666667</v>
      </c>
      <c r="M113" s="94"/>
      <c r="N113" s="94">
        <f t="shared" si="32"/>
        <v>634.0666666666667</v>
      </c>
      <c r="O113" s="94">
        <f>I113/F113*100</f>
        <v>75.684350132626</v>
      </c>
      <c r="P113" s="94"/>
      <c r="Q113" s="94">
        <f t="shared" si="35"/>
        <v>75.684350132626</v>
      </c>
    </row>
    <row r="114" spans="1:17" s="79" customFormat="1" ht="12.75" hidden="1">
      <c r="A114" s="37" t="s">
        <v>118</v>
      </c>
      <c r="B114" s="85" t="s">
        <v>119</v>
      </c>
      <c r="C114" s="25"/>
      <c r="D114" s="89"/>
      <c r="E114" s="25">
        <f>C114+D114</f>
        <v>0</v>
      </c>
      <c r="F114" s="38"/>
      <c r="G114" s="92"/>
      <c r="H114" s="92">
        <f t="shared" si="30"/>
        <v>0</v>
      </c>
      <c r="I114" s="92"/>
      <c r="J114" s="92"/>
      <c r="K114" s="92">
        <f t="shared" si="31"/>
        <v>0</v>
      </c>
      <c r="L114" s="94" t="e">
        <f>I114/C114*100</f>
        <v>#DIV/0!</v>
      </c>
      <c r="M114" s="94"/>
      <c r="N114" s="86" t="e">
        <f t="shared" si="32"/>
        <v>#DIV/0!</v>
      </c>
      <c r="O114" s="94" t="e">
        <f>I114/F114*100</f>
        <v>#DIV/0!</v>
      </c>
      <c r="P114" s="94"/>
      <c r="Q114" s="94" t="e">
        <f t="shared" si="35"/>
        <v>#DIV/0!</v>
      </c>
    </row>
    <row r="115" spans="1:17" s="79" customFormat="1" ht="12.75" hidden="1">
      <c r="A115" s="37" t="s">
        <v>120</v>
      </c>
      <c r="B115" s="85" t="s">
        <v>121</v>
      </c>
      <c r="C115" s="25"/>
      <c r="D115" s="89"/>
      <c r="E115" s="25">
        <f>C115+D115</f>
        <v>0</v>
      </c>
      <c r="F115" s="38"/>
      <c r="G115" s="92"/>
      <c r="H115" s="92">
        <f t="shared" si="30"/>
        <v>0</v>
      </c>
      <c r="I115" s="92"/>
      <c r="J115" s="92"/>
      <c r="K115" s="92">
        <f t="shared" si="31"/>
        <v>0</v>
      </c>
      <c r="L115" s="94" t="e">
        <f>I115/C115*100</f>
        <v>#DIV/0!</v>
      </c>
      <c r="M115" s="94"/>
      <c r="N115" s="86" t="e">
        <f t="shared" si="32"/>
        <v>#DIV/0!</v>
      </c>
      <c r="O115" s="94" t="e">
        <f>I115/F115*100</f>
        <v>#DIV/0!</v>
      </c>
      <c r="P115" s="94"/>
      <c r="Q115" s="94" t="e">
        <f t="shared" si="35"/>
        <v>#DIV/0!</v>
      </c>
    </row>
    <row r="116" spans="1:17" s="103" customFormat="1" ht="24.75" customHeight="1" hidden="1">
      <c r="A116" s="98" t="s">
        <v>122</v>
      </c>
      <c r="B116" s="85"/>
      <c r="C116" s="24">
        <f>C117</f>
        <v>0</v>
      </c>
      <c r="D116" s="24">
        <f>D117</f>
        <v>0</v>
      </c>
      <c r="E116" s="86">
        <f>SUM(E117:E117)</f>
        <v>0</v>
      </c>
      <c r="F116" s="24">
        <f>F117</f>
        <v>0</v>
      </c>
      <c r="G116" s="24">
        <f>G117</f>
        <v>0</v>
      </c>
      <c r="H116" s="86">
        <f t="shared" si="30"/>
        <v>0</v>
      </c>
      <c r="I116" s="86">
        <f>SUM(I117:I117)</f>
        <v>0</v>
      </c>
      <c r="J116" s="86"/>
      <c r="K116" s="86">
        <f t="shared" si="31"/>
        <v>0</v>
      </c>
      <c r="L116" s="94"/>
      <c r="M116" s="94"/>
      <c r="N116" s="86"/>
      <c r="O116" s="86" t="e">
        <f>I116/F116*100</f>
        <v>#DIV/0!</v>
      </c>
      <c r="P116" s="94"/>
      <c r="Q116" s="86" t="e">
        <f t="shared" si="35"/>
        <v>#DIV/0!</v>
      </c>
    </row>
    <row r="117" spans="1:17" s="103" customFormat="1" ht="33" customHeight="1" hidden="1">
      <c r="A117" s="95" t="s">
        <v>212</v>
      </c>
      <c r="B117" s="85" t="s">
        <v>211</v>
      </c>
      <c r="C117" s="24"/>
      <c r="D117" s="85"/>
      <c r="E117" s="24">
        <f>C117+D117</f>
        <v>0</v>
      </c>
      <c r="F117" s="24"/>
      <c r="G117" s="24"/>
      <c r="H117" s="24">
        <f t="shared" si="30"/>
        <v>0</v>
      </c>
      <c r="I117" s="86"/>
      <c r="J117" s="86"/>
      <c r="K117" s="24">
        <f t="shared" si="31"/>
        <v>0</v>
      </c>
      <c r="L117" s="94"/>
      <c r="M117" s="94"/>
      <c r="N117" s="86"/>
      <c r="O117" s="86" t="e">
        <f>I117/F117*100</f>
        <v>#DIV/0!</v>
      </c>
      <c r="P117" s="94"/>
      <c r="Q117" s="86" t="e">
        <f t="shared" si="35"/>
        <v>#DIV/0!</v>
      </c>
    </row>
    <row r="118" spans="1:17" s="103" customFormat="1" ht="18.75" customHeight="1" hidden="1">
      <c r="A118" s="95" t="s">
        <v>123</v>
      </c>
      <c r="B118" s="85" t="s">
        <v>124</v>
      </c>
      <c r="C118" s="24"/>
      <c r="D118" s="85"/>
      <c r="E118" s="24"/>
      <c r="F118" s="105"/>
      <c r="G118" s="24">
        <v>0</v>
      </c>
      <c r="H118" s="24">
        <f t="shared" si="30"/>
        <v>0</v>
      </c>
      <c r="I118" s="86"/>
      <c r="J118" s="86">
        <v>0</v>
      </c>
      <c r="K118" s="24">
        <f t="shared" si="31"/>
        <v>0</v>
      </c>
      <c r="L118" s="86"/>
      <c r="M118" s="94"/>
      <c r="N118" s="86"/>
      <c r="O118" s="86"/>
      <c r="P118" s="94"/>
      <c r="Q118" s="86" t="e">
        <f t="shared" si="35"/>
        <v>#DIV/0!</v>
      </c>
    </row>
    <row r="119" spans="1:17" s="103" customFormat="1" ht="18.75" customHeight="1">
      <c r="A119" s="98" t="s">
        <v>213</v>
      </c>
      <c r="B119" s="85" t="s">
        <v>125</v>
      </c>
      <c r="C119" s="86">
        <v>66</v>
      </c>
      <c r="D119" s="86">
        <v>0.2</v>
      </c>
      <c r="E119" s="86">
        <f>C119+D119</f>
        <v>66.2</v>
      </c>
      <c r="F119" s="86">
        <v>66</v>
      </c>
      <c r="G119" s="86">
        <v>0.2</v>
      </c>
      <c r="H119" s="24">
        <f t="shared" si="30"/>
        <v>66.2</v>
      </c>
      <c r="I119" s="86">
        <v>5.603</v>
      </c>
      <c r="J119" s="86"/>
      <c r="K119" s="24">
        <f t="shared" si="31"/>
        <v>5.603</v>
      </c>
      <c r="L119" s="86">
        <f>I119/C119*100</f>
        <v>8.48939393939394</v>
      </c>
      <c r="M119" s="94"/>
      <c r="N119" s="86">
        <f t="shared" si="32"/>
        <v>8.463746223564954</v>
      </c>
      <c r="O119" s="86">
        <f>I119/F119*100</f>
        <v>8.48939393939394</v>
      </c>
      <c r="P119" s="94"/>
      <c r="Q119" s="86">
        <f t="shared" si="35"/>
        <v>8.463746223564954</v>
      </c>
    </row>
    <row r="120" spans="1:17" s="79" customFormat="1" ht="15" customHeight="1" hidden="1">
      <c r="A120" s="16" t="s">
        <v>126</v>
      </c>
      <c r="B120" s="89" t="s">
        <v>127</v>
      </c>
      <c r="C120" s="94"/>
      <c r="D120" s="94"/>
      <c r="E120" s="94"/>
      <c r="F120" s="92"/>
      <c r="G120" s="92"/>
      <c r="H120" s="105">
        <f t="shared" si="30"/>
        <v>0</v>
      </c>
      <c r="I120" s="92"/>
      <c r="J120" s="92"/>
      <c r="K120" s="92">
        <f>I120+J120</f>
        <v>0</v>
      </c>
      <c r="L120" s="86"/>
      <c r="M120" s="94" t="e">
        <f aca="true" t="shared" si="37" ref="M120:M128">J120/G120*100</f>
        <v>#DIV/0!</v>
      </c>
      <c r="N120" s="86" t="e">
        <f t="shared" si="32"/>
        <v>#DIV/0!</v>
      </c>
      <c r="O120" s="94" t="e">
        <f>I120/F120*100</f>
        <v>#DIV/0!</v>
      </c>
      <c r="P120" s="94" t="e">
        <f aca="true" t="shared" si="38" ref="P120:P128">J120/G120*100</f>
        <v>#DIV/0!</v>
      </c>
      <c r="Q120" s="94" t="e">
        <f t="shared" si="35"/>
        <v>#DIV/0!</v>
      </c>
    </row>
    <row r="121" spans="1:17" s="79" customFormat="1" ht="17.25" customHeight="1" hidden="1">
      <c r="A121" s="37" t="s">
        <v>128</v>
      </c>
      <c r="B121" s="89" t="s">
        <v>129</v>
      </c>
      <c r="C121" s="25"/>
      <c r="D121" s="89"/>
      <c r="E121" s="25">
        <f aca="true" t="shared" si="39" ref="E121:E129">C121+D121</f>
        <v>0</v>
      </c>
      <c r="F121" s="92"/>
      <c r="G121" s="92"/>
      <c r="H121" s="105">
        <f t="shared" si="30"/>
        <v>0</v>
      </c>
      <c r="I121" s="92"/>
      <c r="J121" s="92"/>
      <c r="K121" s="92">
        <f>I121+J121</f>
        <v>0</v>
      </c>
      <c r="L121" s="86" t="e">
        <f>I121/C121*100</f>
        <v>#DIV/0!</v>
      </c>
      <c r="M121" s="94" t="e">
        <f t="shared" si="37"/>
        <v>#DIV/0!</v>
      </c>
      <c r="N121" s="86" t="e">
        <f t="shared" si="32"/>
        <v>#DIV/0!</v>
      </c>
      <c r="O121" s="94" t="e">
        <f>I121/F121*100</f>
        <v>#DIV/0!</v>
      </c>
      <c r="P121" s="94" t="e">
        <f t="shared" si="38"/>
        <v>#DIV/0!</v>
      </c>
      <c r="Q121" s="94" t="e">
        <f t="shared" si="35"/>
        <v>#DIV/0!</v>
      </c>
    </row>
    <row r="122" spans="1:17" s="79" customFormat="1" ht="17.25" customHeight="1" hidden="1">
      <c r="A122" s="37" t="s">
        <v>130</v>
      </c>
      <c r="B122" s="89" t="s">
        <v>131</v>
      </c>
      <c r="C122" s="25"/>
      <c r="D122" s="89"/>
      <c r="E122" s="25">
        <f t="shared" si="39"/>
        <v>0</v>
      </c>
      <c r="F122" s="92"/>
      <c r="G122" s="92"/>
      <c r="H122" s="105">
        <f t="shared" si="30"/>
        <v>0</v>
      </c>
      <c r="I122" s="92"/>
      <c r="J122" s="92"/>
      <c r="K122" s="92">
        <f aca="true" t="shared" si="40" ref="K122:K129">I122+J122</f>
        <v>0</v>
      </c>
      <c r="L122" s="86" t="e">
        <f>I122/C122*100</f>
        <v>#DIV/0!</v>
      </c>
      <c r="M122" s="94" t="e">
        <f t="shared" si="37"/>
        <v>#DIV/0!</v>
      </c>
      <c r="N122" s="86" t="e">
        <f t="shared" si="32"/>
        <v>#DIV/0!</v>
      </c>
      <c r="O122" s="94"/>
      <c r="P122" s="94" t="e">
        <f t="shared" si="38"/>
        <v>#DIV/0!</v>
      </c>
      <c r="Q122" s="94"/>
    </row>
    <row r="123" spans="1:17" s="103" customFormat="1" ht="17.25" customHeight="1" hidden="1">
      <c r="A123" s="106" t="s">
        <v>132</v>
      </c>
      <c r="B123" s="85" t="s">
        <v>133</v>
      </c>
      <c r="C123" s="24">
        <v>0</v>
      </c>
      <c r="D123" s="85"/>
      <c r="E123" s="24">
        <f t="shared" si="39"/>
        <v>0</v>
      </c>
      <c r="F123" s="86"/>
      <c r="G123" s="24">
        <v>0</v>
      </c>
      <c r="H123" s="86">
        <f t="shared" si="30"/>
        <v>0</v>
      </c>
      <c r="I123" s="86"/>
      <c r="J123" s="86"/>
      <c r="K123" s="86">
        <f t="shared" si="40"/>
        <v>0</v>
      </c>
      <c r="L123" s="86"/>
      <c r="M123" s="94" t="e">
        <f t="shared" si="37"/>
        <v>#DIV/0!</v>
      </c>
      <c r="N123" s="86" t="e">
        <f t="shared" si="32"/>
        <v>#DIV/0!</v>
      </c>
      <c r="O123" s="86" t="e">
        <f>I123/F123*100</f>
        <v>#DIV/0!</v>
      </c>
      <c r="P123" s="94" t="e">
        <f t="shared" si="38"/>
        <v>#DIV/0!</v>
      </c>
      <c r="Q123" s="86" t="e">
        <f t="shared" si="35"/>
        <v>#DIV/0!</v>
      </c>
    </row>
    <row r="124" spans="1:17" s="103" customFormat="1" ht="17.25" customHeight="1" hidden="1">
      <c r="A124" s="106" t="s">
        <v>134</v>
      </c>
      <c r="B124" s="85" t="s">
        <v>135</v>
      </c>
      <c r="C124" s="24"/>
      <c r="D124" s="85"/>
      <c r="E124" s="24">
        <f t="shared" si="39"/>
        <v>0</v>
      </c>
      <c r="F124" s="104"/>
      <c r="G124" s="104"/>
      <c r="H124" s="104">
        <f t="shared" si="30"/>
        <v>0</v>
      </c>
      <c r="I124" s="104"/>
      <c r="J124" s="104"/>
      <c r="K124" s="104">
        <f t="shared" si="40"/>
        <v>0</v>
      </c>
      <c r="L124" s="86" t="e">
        <f>I124/C124*100</f>
        <v>#DIV/0!</v>
      </c>
      <c r="M124" s="94" t="e">
        <f t="shared" si="37"/>
        <v>#DIV/0!</v>
      </c>
      <c r="N124" s="86" t="e">
        <f t="shared" si="32"/>
        <v>#DIV/0!</v>
      </c>
      <c r="O124" s="86"/>
      <c r="P124" s="94" t="e">
        <f t="shared" si="38"/>
        <v>#DIV/0!</v>
      </c>
      <c r="Q124" s="86" t="e">
        <f t="shared" si="35"/>
        <v>#DIV/0!</v>
      </c>
    </row>
    <row r="125" spans="1:17" s="103" customFormat="1" ht="17.25" customHeight="1" hidden="1">
      <c r="A125" s="106" t="s">
        <v>136</v>
      </c>
      <c r="B125" s="85" t="s">
        <v>137</v>
      </c>
      <c r="C125" s="24">
        <v>0</v>
      </c>
      <c r="D125" s="85"/>
      <c r="E125" s="24">
        <f t="shared" si="39"/>
        <v>0</v>
      </c>
      <c r="F125" s="104"/>
      <c r="G125" s="86"/>
      <c r="H125" s="86">
        <f t="shared" si="30"/>
        <v>0</v>
      </c>
      <c r="I125" s="86"/>
      <c r="J125" s="86"/>
      <c r="K125" s="86">
        <f t="shared" si="40"/>
        <v>0</v>
      </c>
      <c r="L125" s="86"/>
      <c r="M125" s="94" t="e">
        <f t="shared" si="37"/>
        <v>#DIV/0!</v>
      </c>
      <c r="N125" s="86" t="e">
        <f t="shared" si="32"/>
        <v>#DIV/0!</v>
      </c>
      <c r="O125" s="86"/>
      <c r="P125" s="94" t="e">
        <f t="shared" si="38"/>
        <v>#DIV/0!</v>
      </c>
      <c r="Q125" s="86" t="e">
        <f t="shared" si="35"/>
        <v>#DIV/0!</v>
      </c>
    </row>
    <row r="126" spans="1:17" s="103" customFormat="1" ht="27.75" customHeight="1" hidden="1">
      <c r="A126" s="106" t="s">
        <v>138</v>
      </c>
      <c r="B126" s="85" t="s">
        <v>139</v>
      </c>
      <c r="C126" s="24"/>
      <c r="D126" s="85"/>
      <c r="E126" s="24">
        <f t="shared" si="39"/>
        <v>0</v>
      </c>
      <c r="F126" s="104"/>
      <c r="G126" s="86"/>
      <c r="H126" s="86">
        <f t="shared" si="30"/>
        <v>0</v>
      </c>
      <c r="I126" s="86"/>
      <c r="J126" s="86"/>
      <c r="K126" s="86">
        <f t="shared" si="40"/>
        <v>0</v>
      </c>
      <c r="L126" s="86"/>
      <c r="M126" s="94" t="e">
        <f t="shared" si="37"/>
        <v>#DIV/0!</v>
      </c>
      <c r="N126" s="86" t="e">
        <f t="shared" si="32"/>
        <v>#DIV/0!</v>
      </c>
      <c r="O126" s="86"/>
      <c r="P126" s="94" t="e">
        <f t="shared" si="38"/>
        <v>#DIV/0!</v>
      </c>
      <c r="Q126" s="86" t="e">
        <f t="shared" si="35"/>
        <v>#DIV/0!</v>
      </c>
    </row>
    <row r="127" spans="1:17" s="103" customFormat="1" ht="27.75" customHeight="1" hidden="1">
      <c r="A127" s="107" t="s">
        <v>140</v>
      </c>
      <c r="B127" s="85" t="s">
        <v>141</v>
      </c>
      <c r="C127" s="24"/>
      <c r="D127" s="85"/>
      <c r="E127" s="24">
        <f t="shared" si="39"/>
        <v>0</v>
      </c>
      <c r="F127" s="104"/>
      <c r="G127" s="86"/>
      <c r="H127" s="86">
        <f t="shared" si="30"/>
        <v>0</v>
      </c>
      <c r="I127" s="86"/>
      <c r="J127" s="86"/>
      <c r="K127" s="86">
        <f t="shared" si="40"/>
        <v>0</v>
      </c>
      <c r="L127" s="86"/>
      <c r="M127" s="94" t="e">
        <f t="shared" si="37"/>
        <v>#DIV/0!</v>
      </c>
      <c r="N127" s="86" t="e">
        <f t="shared" si="32"/>
        <v>#DIV/0!</v>
      </c>
      <c r="O127" s="86"/>
      <c r="P127" s="94" t="e">
        <f t="shared" si="38"/>
        <v>#DIV/0!</v>
      </c>
      <c r="Q127" s="86" t="e">
        <f t="shared" si="35"/>
        <v>#DIV/0!</v>
      </c>
    </row>
    <row r="128" spans="1:17" s="103" customFormat="1" ht="27.75" customHeight="1" hidden="1">
      <c r="A128" s="95" t="s">
        <v>142</v>
      </c>
      <c r="B128" s="85" t="s">
        <v>143</v>
      </c>
      <c r="C128" s="24"/>
      <c r="D128" s="85"/>
      <c r="E128" s="24">
        <f t="shared" si="39"/>
        <v>0</v>
      </c>
      <c r="F128" s="104"/>
      <c r="G128" s="86"/>
      <c r="H128" s="86">
        <f t="shared" si="30"/>
        <v>0</v>
      </c>
      <c r="I128" s="86"/>
      <c r="J128" s="86"/>
      <c r="K128" s="86">
        <f t="shared" si="40"/>
        <v>0</v>
      </c>
      <c r="L128" s="86"/>
      <c r="M128" s="94" t="e">
        <f t="shared" si="37"/>
        <v>#DIV/0!</v>
      </c>
      <c r="N128" s="86" t="e">
        <f t="shared" si="32"/>
        <v>#DIV/0!</v>
      </c>
      <c r="O128" s="86"/>
      <c r="P128" s="94" t="e">
        <f t="shared" si="38"/>
        <v>#DIV/0!</v>
      </c>
      <c r="Q128" s="86"/>
    </row>
    <row r="129" spans="1:17" s="103" customFormat="1" ht="27.75" customHeight="1">
      <c r="A129" s="95" t="s">
        <v>215</v>
      </c>
      <c r="B129" s="85" t="s">
        <v>214</v>
      </c>
      <c r="C129" s="24"/>
      <c r="D129" s="85"/>
      <c r="E129" s="24">
        <f t="shared" si="39"/>
        <v>0</v>
      </c>
      <c r="F129" s="104"/>
      <c r="G129" s="86"/>
      <c r="H129" s="86">
        <f t="shared" si="30"/>
        <v>0</v>
      </c>
      <c r="I129" s="86"/>
      <c r="J129" s="86"/>
      <c r="K129" s="86">
        <f t="shared" si="40"/>
        <v>0</v>
      </c>
      <c r="L129" s="86"/>
      <c r="M129" s="94"/>
      <c r="N129" s="86"/>
      <c r="O129" s="86"/>
      <c r="P129" s="94"/>
      <c r="Q129" s="86"/>
    </row>
    <row r="130" spans="1:17" s="108" customFormat="1" ht="31.5" customHeight="1">
      <c r="A130" s="95" t="s">
        <v>219</v>
      </c>
      <c r="B130" s="85" t="s">
        <v>218</v>
      </c>
      <c r="C130" s="86">
        <f>C131</f>
        <v>0</v>
      </c>
      <c r="D130" s="24">
        <f>D131</f>
        <v>0.5</v>
      </c>
      <c r="E130" s="86">
        <f>SUM(E131:E132)</f>
        <v>0.5</v>
      </c>
      <c r="F130" s="86">
        <f>F131</f>
        <v>0</v>
      </c>
      <c r="G130" s="24">
        <f>G131</f>
        <v>0.5</v>
      </c>
      <c r="H130" s="86">
        <f>SUM(H131:H132)</f>
        <v>0.5</v>
      </c>
      <c r="I130" s="86">
        <f>I131</f>
        <v>0</v>
      </c>
      <c r="J130" s="24">
        <f>J131</f>
        <v>0</v>
      </c>
      <c r="K130" s="86">
        <f>SUM(K131:K132)</f>
        <v>0</v>
      </c>
      <c r="L130" s="86"/>
      <c r="M130" s="86"/>
      <c r="N130" s="86">
        <f t="shared" si="32"/>
        <v>0</v>
      </c>
      <c r="O130" s="86"/>
      <c r="P130" s="86"/>
      <c r="Q130" s="86">
        <f t="shared" si="35"/>
        <v>0</v>
      </c>
    </row>
    <row r="131" spans="1:17" s="79" customFormat="1" ht="18.75" customHeight="1" hidden="1">
      <c r="A131" s="37" t="s">
        <v>144</v>
      </c>
      <c r="B131" s="89" t="s">
        <v>127</v>
      </c>
      <c r="C131" s="25"/>
      <c r="D131" s="25">
        <v>0.5</v>
      </c>
      <c r="E131" s="25">
        <f>C131+D131</f>
        <v>0.5</v>
      </c>
      <c r="F131" s="25"/>
      <c r="G131" s="94">
        <v>0.5</v>
      </c>
      <c r="H131" s="94">
        <f>F131+G131</f>
        <v>0.5</v>
      </c>
      <c r="I131" s="94"/>
      <c r="J131" s="94"/>
      <c r="K131" s="94">
        <f>I131+J131</f>
        <v>0</v>
      </c>
      <c r="L131" s="86" t="e">
        <f aca="true" t="shared" si="41" ref="L131:L143">I131/C131*100</f>
        <v>#DIV/0!</v>
      </c>
      <c r="M131" s="86"/>
      <c r="N131" s="86">
        <f t="shared" si="32"/>
        <v>0</v>
      </c>
      <c r="O131" s="94" t="e">
        <f>I131/F131*100</f>
        <v>#DIV/0!</v>
      </c>
      <c r="P131" s="86"/>
      <c r="Q131" s="94">
        <f>K131/H131*100</f>
        <v>0</v>
      </c>
    </row>
    <row r="132" spans="1:17" s="79" customFormat="1" ht="25.5" customHeight="1" hidden="1">
      <c r="A132" s="37" t="s">
        <v>145</v>
      </c>
      <c r="B132" s="85" t="s">
        <v>146</v>
      </c>
      <c r="C132" s="25" t="s">
        <v>147</v>
      </c>
      <c r="D132" s="89"/>
      <c r="E132" s="89"/>
      <c r="F132" s="94"/>
      <c r="G132" s="94"/>
      <c r="H132" s="94">
        <f>F132+G132</f>
        <v>0</v>
      </c>
      <c r="I132" s="86"/>
      <c r="J132" s="94"/>
      <c r="K132" s="94">
        <f>I132+J132</f>
        <v>0</v>
      </c>
      <c r="L132" s="86" t="e">
        <f t="shared" si="41"/>
        <v>#DIV/0!</v>
      </c>
      <c r="M132" s="86" t="e">
        <f>J132/D132*100</f>
        <v>#DIV/0!</v>
      </c>
      <c r="N132" s="86" t="e">
        <f t="shared" si="32"/>
        <v>#DIV/0!</v>
      </c>
      <c r="O132" s="94" t="e">
        <f aca="true" t="shared" si="42" ref="O132:Q156">I132/F132*100</f>
        <v>#DIV/0!</v>
      </c>
      <c r="P132" s="86" t="e">
        <f t="shared" si="42"/>
        <v>#DIV/0!</v>
      </c>
      <c r="Q132" s="94" t="e">
        <f t="shared" si="42"/>
        <v>#DIV/0!</v>
      </c>
    </row>
    <row r="133" spans="1:17" s="108" customFormat="1" ht="16.5" customHeight="1" hidden="1">
      <c r="A133" s="98" t="s">
        <v>148</v>
      </c>
      <c r="B133" s="85" t="s">
        <v>149</v>
      </c>
      <c r="C133" s="24"/>
      <c r="D133" s="86">
        <f>D134</f>
        <v>0</v>
      </c>
      <c r="E133" s="86">
        <f>SUM(E134:E134)</f>
        <v>0</v>
      </c>
      <c r="F133" s="86"/>
      <c r="G133" s="86">
        <f>G134</f>
        <v>0</v>
      </c>
      <c r="H133" s="86">
        <f>F133+G133</f>
        <v>0</v>
      </c>
      <c r="I133" s="24"/>
      <c r="J133" s="86">
        <f>SUM(J134:J134)</f>
        <v>0</v>
      </c>
      <c r="K133" s="86">
        <f>I133+J133</f>
        <v>0</v>
      </c>
      <c r="L133" s="86" t="e">
        <f t="shared" si="41"/>
        <v>#DIV/0!</v>
      </c>
      <c r="M133" s="86"/>
      <c r="N133" s="86" t="e">
        <f t="shared" si="32"/>
        <v>#DIV/0!</v>
      </c>
      <c r="O133" s="86" t="e">
        <f t="shared" si="42"/>
        <v>#DIV/0!</v>
      </c>
      <c r="P133" s="86"/>
      <c r="Q133" s="86" t="e">
        <f t="shared" si="42"/>
        <v>#DIV/0!</v>
      </c>
    </row>
    <row r="134" spans="1:17" s="79" customFormat="1" ht="17.25" customHeight="1" hidden="1">
      <c r="A134" s="37" t="s">
        <v>150</v>
      </c>
      <c r="B134" s="89" t="s">
        <v>151</v>
      </c>
      <c r="C134" s="25"/>
      <c r="D134" s="89"/>
      <c r="E134" s="25">
        <f aca="true" t="shared" si="43" ref="E134:E145">C134+D134</f>
        <v>0</v>
      </c>
      <c r="F134" s="94"/>
      <c r="G134" s="94"/>
      <c r="H134" s="94">
        <f>F134+G134</f>
        <v>0</v>
      </c>
      <c r="I134" s="94"/>
      <c r="J134" s="94"/>
      <c r="K134" s="86">
        <f aca="true" t="shared" si="44" ref="K134:K145">I134+J134</f>
        <v>0</v>
      </c>
      <c r="L134" s="94" t="e">
        <f t="shared" si="41"/>
        <v>#DIV/0!</v>
      </c>
      <c r="M134" s="94"/>
      <c r="N134" s="94" t="e">
        <f t="shared" si="32"/>
        <v>#DIV/0!</v>
      </c>
      <c r="O134" s="94" t="e">
        <f t="shared" si="42"/>
        <v>#DIV/0!</v>
      </c>
      <c r="P134" s="86" t="e">
        <f t="shared" si="42"/>
        <v>#DIV/0!</v>
      </c>
      <c r="Q134" s="86" t="e">
        <f t="shared" si="42"/>
        <v>#DIV/0!</v>
      </c>
    </row>
    <row r="135" spans="1:17" s="79" customFormat="1" ht="12.75" customHeight="1" hidden="1">
      <c r="A135" s="106" t="s">
        <v>152</v>
      </c>
      <c r="B135" s="85" t="s">
        <v>153</v>
      </c>
      <c r="C135" s="24"/>
      <c r="D135" s="85"/>
      <c r="E135" s="25">
        <f t="shared" si="43"/>
        <v>0</v>
      </c>
      <c r="F135" s="86">
        <f>F136</f>
        <v>0</v>
      </c>
      <c r="G135" s="86">
        <f>G136</f>
        <v>0</v>
      </c>
      <c r="H135" s="94">
        <f aca="true" t="shared" si="45" ref="H135:H162">F135+G135</f>
        <v>0</v>
      </c>
      <c r="I135" s="86"/>
      <c r="J135" s="94"/>
      <c r="K135" s="86">
        <f t="shared" si="44"/>
        <v>0</v>
      </c>
      <c r="L135" s="86" t="e">
        <f t="shared" si="41"/>
        <v>#DIV/0!</v>
      </c>
      <c r="M135" s="86" t="e">
        <f aca="true" t="shared" si="46" ref="M135:M143">J135/D135*100</f>
        <v>#DIV/0!</v>
      </c>
      <c r="N135" s="86" t="e">
        <f t="shared" si="32"/>
        <v>#DIV/0!</v>
      </c>
      <c r="O135" s="94" t="e">
        <f t="shared" si="42"/>
        <v>#DIV/0!</v>
      </c>
      <c r="P135" s="86" t="e">
        <f t="shared" si="42"/>
        <v>#DIV/0!</v>
      </c>
      <c r="Q135" s="86" t="e">
        <f t="shared" si="42"/>
        <v>#DIV/0!</v>
      </c>
    </row>
    <row r="136" spans="1:17" s="79" customFormat="1" ht="12.75" customHeight="1" hidden="1">
      <c r="A136" s="37" t="s">
        <v>154</v>
      </c>
      <c r="B136" s="85" t="s">
        <v>155</v>
      </c>
      <c r="C136" s="25"/>
      <c r="D136" s="89"/>
      <c r="E136" s="25">
        <f t="shared" si="43"/>
        <v>0</v>
      </c>
      <c r="F136" s="94"/>
      <c r="G136" s="94"/>
      <c r="H136" s="94">
        <f t="shared" si="45"/>
        <v>0</v>
      </c>
      <c r="I136" s="86"/>
      <c r="J136" s="94"/>
      <c r="K136" s="86">
        <f t="shared" si="44"/>
        <v>0</v>
      </c>
      <c r="L136" s="86" t="e">
        <f t="shared" si="41"/>
        <v>#DIV/0!</v>
      </c>
      <c r="M136" s="86" t="e">
        <f t="shared" si="46"/>
        <v>#DIV/0!</v>
      </c>
      <c r="N136" s="86" t="e">
        <f t="shared" si="32"/>
        <v>#DIV/0!</v>
      </c>
      <c r="O136" s="94" t="e">
        <f t="shared" si="42"/>
        <v>#DIV/0!</v>
      </c>
      <c r="P136" s="86" t="e">
        <f t="shared" si="42"/>
        <v>#DIV/0!</v>
      </c>
      <c r="Q136" s="86" t="e">
        <f t="shared" si="42"/>
        <v>#DIV/0!</v>
      </c>
    </row>
    <row r="137" spans="1:17" s="79" customFormat="1" ht="12.75" hidden="1">
      <c r="A137" s="106" t="s">
        <v>156</v>
      </c>
      <c r="B137" s="85"/>
      <c r="C137" s="86">
        <f aca="true" t="shared" si="47" ref="C137:J137">C138+C139</f>
        <v>0</v>
      </c>
      <c r="D137" s="86">
        <f t="shared" si="47"/>
        <v>0</v>
      </c>
      <c r="E137" s="25">
        <f t="shared" si="43"/>
        <v>0</v>
      </c>
      <c r="F137" s="86">
        <f t="shared" si="47"/>
        <v>0</v>
      </c>
      <c r="G137" s="86">
        <f t="shared" si="47"/>
        <v>0</v>
      </c>
      <c r="H137" s="94">
        <f t="shared" si="45"/>
        <v>0</v>
      </c>
      <c r="I137" s="86">
        <f t="shared" si="47"/>
        <v>0</v>
      </c>
      <c r="J137" s="86">
        <f t="shared" si="47"/>
        <v>0</v>
      </c>
      <c r="K137" s="86">
        <f t="shared" si="44"/>
        <v>0</v>
      </c>
      <c r="L137" s="86" t="e">
        <f t="shared" si="41"/>
        <v>#DIV/0!</v>
      </c>
      <c r="M137" s="86" t="e">
        <f t="shared" si="46"/>
        <v>#DIV/0!</v>
      </c>
      <c r="N137" s="86" t="e">
        <f t="shared" si="32"/>
        <v>#DIV/0!</v>
      </c>
      <c r="O137" s="94" t="e">
        <f t="shared" si="42"/>
        <v>#DIV/0!</v>
      </c>
      <c r="P137" s="86" t="e">
        <f t="shared" si="42"/>
        <v>#DIV/0!</v>
      </c>
      <c r="Q137" s="86" t="e">
        <f t="shared" si="42"/>
        <v>#DIV/0!</v>
      </c>
    </row>
    <row r="138" spans="1:17" s="79" customFormat="1" ht="12.75" hidden="1">
      <c r="A138" s="37" t="s">
        <v>157</v>
      </c>
      <c r="B138" s="85"/>
      <c r="C138" s="25"/>
      <c r="D138" s="89"/>
      <c r="E138" s="25">
        <f t="shared" si="43"/>
        <v>0</v>
      </c>
      <c r="F138" s="25"/>
      <c r="G138" s="94"/>
      <c r="H138" s="94">
        <f t="shared" si="45"/>
        <v>0</v>
      </c>
      <c r="I138" s="94"/>
      <c r="J138" s="94"/>
      <c r="K138" s="86">
        <f t="shared" si="44"/>
        <v>0</v>
      </c>
      <c r="L138" s="86" t="e">
        <f t="shared" si="41"/>
        <v>#DIV/0!</v>
      </c>
      <c r="M138" s="86" t="e">
        <f t="shared" si="46"/>
        <v>#DIV/0!</v>
      </c>
      <c r="N138" s="86" t="e">
        <f t="shared" si="32"/>
        <v>#DIV/0!</v>
      </c>
      <c r="O138" s="94" t="e">
        <f t="shared" si="42"/>
        <v>#DIV/0!</v>
      </c>
      <c r="P138" s="86" t="e">
        <f t="shared" si="42"/>
        <v>#DIV/0!</v>
      </c>
      <c r="Q138" s="86" t="e">
        <f t="shared" si="42"/>
        <v>#DIV/0!</v>
      </c>
    </row>
    <row r="139" spans="1:17" s="79" customFormat="1" ht="12.75" hidden="1">
      <c r="A139" s="37" t="s">
        <v>158</v>
      </c>
      <c r="B139" s="85" t="s">
        <v>159</v>
      </c>
      <c r="C139" s="25"/>
      <c r="D139" s="89"/>
      <c r="E139" s="25">
        <f t="shared" si="43"/>
        <v>0</v>
      </c>
      <c r="F139" s="94"/>
      <c r="G139" s="94"/>
      <c r="H139" s="94">
        <f t="shared" si="45"/>
        <v>0</v>
      </c>
      <c r="I139" s="94"/>
      <c r="J139" s="94"/>
      <c r="K139" s="86">
        <f t="shared" si="44"/>
        <v>0</v>
      </c>
      <c r="L139" s="86" t="e">
        <f t="shared" si="41"/>
        <v>#DIV/0!</v>
      </c>
      <c r="M139" s="86" t="e">
        <f t="shared" si="46"/>
        <v>#DIV/0!</v>
      </c>
      <c r="N139" s="86" t="e">
        <f t="shared" si="32"/>
        <v>#DIV/0!</v>
      </c>
      <c r="O139" s="94" t="e">
        <f t="shared" si="42"/>
        <v>#DIV/0!</v>
      </c>
      <c r="P139" s="86" t="e">
        <f t="shared" si="42"/>
        <v>#DIV/0!</v>
      </c>
      <c r="Q139" s="86" t="e">
        <f t="shared" si="42"/>
        <v>#DIV/0!</v>
      </c>
    </row>
    <row r="140" spans="1:17" s="79" customFormat="1" ht="12.75" customHeight="1" hidden="1">
      <c r="A140" s="4" t="s">
        <v>160</v>
      </c>
      <c r="B140" s="85" t="s">
        <v>161</v>
      </c>
      <c r="C140" s="24"/>
      <c r="D140" s="85"/>
      <c r="E140" s="25">
        <f t="shared" si="43"/>
        <v>0</v>
      </c>
      <c r="F140" s="86">
        <f>F141</f>
        <v>0</v>
      </c>
      <c r="G140" s="86">
        <f>G141</f>
        <v>0</v>
      </c>
      <c r="H140" s="94">
        <f t="shared" si="45"/>
        <v>0</v>
      </c>
      <c r="I140" s="86"/>
      <c r="J140" s="94"/>
      <c r="K140" s="86">
        <f t="shared" si="44"/>
        <v>0</v>
      </c>
      <c r="L140" s="86" t="e">
        <f t="shared" si="41"/>
        <v>#DIV/0!</v>
      </c>
      <c r="M140" s="86" t="e">
        <f t="shared" si="46"/>
        <v>#DIV/0!</v>
      </c>
      <c r="N140" s="86" t="e">
        <f t="shared" si="32"/>
        <v>#DIV/0!</v>
      </c>
      <c r="O140" s="94" t="e">
        <f t="shared" si="42"/>
        <v>#DIV/0!</v>
      </c>
      <c r="P140" s="86" t="e">
        <f t="shared" si="42"/>
        <v>#DIV/0!</v>
      </c>
      <c r="Q140" s="86" t="e">
        <f t="shared" si="42"/>
        <v>#DIV/0!</v>
      </c>
    </row>
    <row r="141" spans="1:17" s="79" customFormat="1" ht="12.75" customHeight="1" hidden="1">
      <c r="A141" s="37" t="s">
        <v>162</v>
      </c>
      <c r="B141" s="85" t="s">
        <v>163</v>
      </c>
      <c r="C141" s="25"/>
      <c r="D141" s="89"/>
      <c r="E141" s="25">
        <f t="shared" si="43"/>
        <v>0</v>
      </c>
      <c r="F141" s="94"/>
      <c r="G141" s="94"/>
      <c r="H141" s="94">
        <f t="shared" si="45"/>
        <v>0</v>
      </c>
      <c r="I141" s="86"/>
      <c r="J141" s="94"/>
      <c r="K141" s="86">
        <f t="shared" si="44"/>
        <v>0</v>
      </c>
      <c r="L141" s="86" t="e">
        <f t="shared" si="41"/>
        <v>#DIV/0!</v>
      </c>
      <c r="M141" s="86" t="e">
        <f t="shared" si="46"/>
        <v>#DIV/0!</v>
      </c>
      <c r="N141" s="86" t="e">
        <f t="shared" si="32"/>
        <v>#DIV/0!</v>
      </c>
      <c r="O141" s="94" t="e">
        <f t="shared" si="42"/>
        <v>#DIV/0!</v>
      </c>
      <c r="P141" s="86" t="e">
        <f t="shared" si="42"/>
        <v>#DIV/0!</v>
      </c>
      <c r="Q141" s="86" t="e">
        <f t="shared" si="42"/>
        <v>#DIV/0!</v>
      </c>
    </row>
    <row r="142" spans="1:17" s="79" customFormat="1" ht="9.75" customHeight="1" hidden="1">
      <c r="A142" s="106" t="s">
        <v>164</v>
      </c>
      <c r="B142" s="85" t="s">
        <v>165</v>
      </c>
      <c r="C142" s="86"/>
      <c r="D142" s="106"/>
      <c r="E142" s="25">
        <f t="shared" si="43"/>
        <v>0</v>
      </c>
      <c r="F142" s="86"/>
      <c r="G142" s="86"/>
      <c r="H142" s="94">
        <f t="shared" si="45"/>
        <v>0</v>
      </c>
      <c r="I142" s="86"/>
      <c r="J142" s="94"/>
      <c r="K142" s="86">
        <f t="shared" si="44"/>
        <v>0</v>
      </c>
      <c r="L142" s="86" t="e">
        <f t="shared" si="41"/>
        <v>#DIV/0!</v>
      </c>
      <c r="M142" s="86" t="e">
        <f t="shared" si="46"/>
        <v>#DIV/0!</v>
      </c>
      <c r="N142" s="86" t="e">
        <f t="shared" si="32"/>
        <v>#DIV/0!</v>
      </c>
      <c r="O142" s="94" t="e">
        <f t="shared" si="42"/>
        <v>#DIV/0!</v>
      </c>
      <c r="P142" s="86" t="e">
        <f t="shared" si="42"/>
        <v>#DIV/0!</v>
      </c>
      <c r="Q142" s="86" t="e">
        <f t="shared" si="42"/>
        <v>#DIV/0!</v>
      </c>
    </row>
    <row r="143" spans="1:17" s="79" customFormat="1" ht="19.5" customHeight="1" hidden="1">
      <c r="A143" s="4" t="s">
        <v>166</v>
      </c>
      <c r="B143" s="85"/>
      <c r="C143" s="86" t="e">
        <f>C147+#REF!+C148+C149+C151+C150+C155+C159+C160+C157</f>
        <v>#REF!</v>
      </c>
      <c r="D143" s="86" t="e">
        <f>D147+#REF!+D148+D149+D150+D155+D159+D160+D157+D156</f>
        <v>#REF!</v>
      </c>
      <c r="E143" s="25" t="e">
        <f t="shared" si="43"/>
        <v>#REF!</v>
      </c>
      <c r="F143" s="86" t="e">
        <f>F147+#REF!+F148+F149+F150+F151+F155+F159+F160+F157</f>
        <v>#REF!</v>
      </c>
      <c r="G143" s="86" t="e">
        <f>G147+#REF!+G148+G149+G150+G152+G155+G159+G160+G157+G156</f>
        <v>#REF!</v>
      </c>
      <c r="H143" s="94" t="e">
        <f t="shared" si="45"/>
        <v>#REF!</v>
      </c>
      <c r="I143" s="86" t="e">
        <f>I147+#REF!+I148+I149+I150+I151+I155+I159+I160+I157+I156</f>
        <v>#REF!</v>
      </c>
      <c r="J143" s="86" t="e">
        <f>J147+#REF!+J148+J149+J150+J155+J159+J160+J157+J156</f>
        <v>#REF!</v>
      </c>
      <c r="K143" s="86" t="e">
        <f t="shared" si="44"/>
        <v>#REF!</v>
      </c>
      <c r="L143" s="86" t="e">
        <f t="shared" si="41"/>
        <v>#REF!</v>
      </c>
      <c r="M143" s="86" t="e">
        <f t="shared" si="46"/>
        <v>#REF!</v>
      </c>
      <c r="N143" s="86" t="e">
        <f t="shared" si="32"/>
        <v>#REF!</v>
      </c>
      <c r="O143" s="94" t="e">
        <f t="shared" si="42"/>
        <v>#REF!</v>
      </c>
      <c r="P143" s="86" t="e">
        <f t="shared" si="42"/>
        <v>#REF!</v>
      </c>
      <c r="Q143" s="86" t="e">
        <f t="shared" si="42"/>
        <v>#REF!</v>
      </c>
    </row>
    <row r="144" spans="1:17" s="103" customFormat="1" ht="19.5" customHeight="1" hidden="1">
      <c r="A144" s="98" t="s">
        <v>167</v>
      </c>
      <c r="B144" s="85" t="s">
        <v>168</v>
      </c>
      <c r="C144" s="86"/>
      <c r="D144" s="86"/>
      <c r="E144" s="24">
        <f t="shared" si="43"/>
        <v>0</v>
      </c>
      <c r="F144" s="86"/>
      <c r="G144" s="86"/>
      <c r="H144" s="86">
        <f t="shared" si="45"/>
        <v>0</v>
      </c>
      <c r="I144" s="86"/>
      <c r="J144" s="86">
        <v>0</v>
      </c>
      <c r="K144" s="86">
        <f t="shared" si="44"/>
        <v>0</v>
      </c>
      <c r="L144" s="86"/>
      <c r="M144" s="86"/>
      <c r="N144" s="86"/>
      <c r="O144" s="86"/>
      <c r="P144" s="86"/>
      <c r="Q144" s="86"/>
    </row>
    <row r="145" spans="1:17" s="103" customFormat="1" ht="16.5" customHeight="1" hidden="1">
      <c r="A145" s="98" t="s">
        <v>169</v>
      </c>
      <c r="B145" s="85" t="s">
        <v>170</v>
      </c>
      <c r="C145" s="86"/>
      <c r="D145" s="86">
        <v>0</v>
      </c>
      <c r="E145" s="24">
        <f t="shared" si="43"/>
        <v>0</v>
      </c>
      <c r="F145" s="86"/>
      <c r="G145" s="86"/>
      <c r="H145" s="86">
        <f t="shared" si="45"/>
        <v>0</v>
      </c>
      <c r="I145" s="86"/>
      <c r="J145" s="86"/>
      <c r="K145" s="86">
        <f t="shared" si="44"/>
        <v>0</v>
      </c>
      <c r="L145" s="86"/>
      <c r="M145" s="86"/>
      <c r="N145" s="86"/>
      <c r="O145" s="86"/>
      <c r="P145" s="86"/>
      <c r="Q145" s="86"/>
    </row>
    <row r="146" spans="1:17" s="103" customFormat="1" ht="16.5" customHeight="1" hidden="1">
      <c r="A146" s="112" t="s">
        <v>171</v>
      </c>
      <c r="B146" s="85" t="s">
        <v>172</v>
      </c>
      <c r="C146" s="86"/>
      <c r="D146" s="86"/>
      <c r="E146" s="24"/>
      <c r="F146" s="86"/>
      <c r="G146" s="86"/>
      <c r="H146" s="86">
        <f t="shared" si="45"/>
        <v>0</v>
      </c>
      <c r="I146" s="86"/>
      <c r="J146" s="86"/>
      <c r="K146" s="86">
        <f>I146+J146</f>
        <v>0</v>
      </c>
      <c r="L146" s="86"/>
      <c r="M146" s="86"/>
      <c r="N146" s="86"/>
      <c r="O146" s="86"/>
      <c r="P146" s="86" t="e">
        <f t="shared" si="42"/>
        <v>#DIV/0!</v>
      </c>
      <c r="Q146" s="86" t="e">
        <f t="shared" si="42"/>
        <v>#DIV/0!</v>
      </c>
    </row>
    <row r="147" spans="1:17" s="103" customFormat="1" ht="17.25" customHeight="1" hidden="1">
      <c r="A147" s="106" t="s">
        <v>173</v>
      </c>
      <c r="B147" s="85" t="s">
        <v>174</v>
      </c>
      <c r="C147" s="24"/>
      <c r="D147" s="85"/>
      <c r="E147" s="24">
        <f aca="true" t="shared" si="48" ref="E147:E162">C147+D147</f>
        <v>0</v>
      </c>
      <c r="F147" s="24"/>
      <c r="G147" s="86"/>
      <c r="H147" s="86">
        <f t="shared" si="45"/>
        <v>0</v>
      </c>
      <c r="I147" s="86"/>
      <c r="J147" s="86"/>
      <c r="K147" s="86">
        <f aca="true" t="shared" si="49" ref="K147:K162">I147+J147</f>
        <v>0</v>
      </c>
      <c r="L147" s="86" t="e">
        <f aca="true" t="shared" si="50" ref="L147:L152">I147/C147*100</f>
        <v>#DIV/0!</v>
      </c>
      <c r="M147" s="86"/>
      <c r="N147" s="86" t="e">
        <f t="shared" si="32"/>
        <v>#DIV/0!</v>
      </c>
      <c r="O147" s="86" t="e">
        <f t="shared" si="42"/>
        <v>#DIV/0!</v>
      </c>
      <c r="P147" s="86"/>
      <c r="Q147" s="86" t="e">
        <f t="shared" si="42"/>
        <v>#DIV/0!</v>
      </c>
    </row>
    <row r="148" spans="1:17" s="103" customFormat="1" ht="26.25" hidden="1">
      <c r="A148" s="106" t="s">
        <v>175</v>
      </c>
      <c r="B148" s="85" t="s">
        <v>176</v>
      </c>
      <c r="C148" s="24"/>
      <c r="D148" s="85"/>
      <c r="E148" s="24">
        <f t="shared" si="48"/>
        <v>0</v>
      </c>
      <c r="F148" s="24"/>
      <c r="G148" s="86"/>
      <c r="H148" s="86">
        <f t="shared" si="45"/>
        <v>0</v>
      </c>
      <c r="I148" s="86"/>
      <c r="J148" s="86"/>
      <c r="K148" s="86">
        <f t="shared" si="49"/>
        <v>0</v>
      </c>
      <c r="L148" s="86" t="e">
        <f t="shared" si="50"/>
        <v>#DIV/0!</v>
      </c>
      <c r="M148" s="86" t="e">
        <f>J148/D148*100</f>
        <v>#DIV/0!</v>
      </c>
      <c r="N148" s="86" t="e">
        <f t="shared" si="32"/>
        <v>#DIV/0!</v>
      </c>
      <c r="O148" s="86" t="e">
        <f t="shared" si="42"/>
        <v>#DIV/0!</v>
      </c>
      <c r="P148" s="86"/>
      <c r="Q148" s="86" t="e">
        <f t="shared" si="42"/>
        <v>#DIV/0!</v>
      </c>
    </row>
    <row r="149" spans="1:17" s="103" customFormat="1" ht="12.75" hidden="1">
      <c r="A149" s="106" t="s">
        <v>177</v>
      </c>
      <c r="B149" s="85" t="s">
        <v>178</v>
      </c>
      <c r="C149" s="24"/>
      <c r="D149" s="85"/>
      <c r="E149" s="24">
        <f t="shared" si="48"/>
        <v>0</v>
      </c>
      <c r="F149" s="24"/>
      <c r="G149" s="86"/>
      <c r="H149" s="86">
        <f t="shared" si="45"/>
        <v>0</v>
      </c>
      <c r="I149" s="86"/>
      <c r="J149" s="86"/>
      <c r="K149" s="86">
        <f t="shared" si="49"/>
        <v>0</v>
      </c>
      <c r="L149" s="86" t="e">
        <f t="shared" si="50"/>
        <v>#DIV/0!</v>
      </c>
      <c r="M149" s="86" t="e">
        <f>J149/D149*100</f>
        <v>#DIV/0!</v>
      </c>
      <c r="N149" s="86" t="e">
        <f t="shared" si="32"/>
        <v>#DIV/0!</v>
      </c>
      <c r="O149" s="86" t="e">
        <f t="shared" si="42"/>
        <v>#DIV/0!</v>
      </c>
      <c r="P149" s="86"/>
      <c r="Q149" s="86" t="e">
        <f t="shared" si="42"/>
        <v>#DIV/0!</v>
      </c>
    </row>
    <row r="150" spans="1:17" s="103" customFormat="1" ht="12.75" hidden="1">
      <c r="A150" s="106" t="s">
        <v>179</v>
      </c>
      <c r="B150" s="85" t="s">
        <v>180</v>
      </c>
      <c r="C150" s="24"/>
      <c r="D150" s="85"/>
      <c r="E150" s="24">
        <f t="shared" si="48"/>
        <v>0</v>
      </c>
      <c r="F150" s="24"/>
      <c r="G150" s="86"/>
      <c r="H150" s="86">
        <f t="shared" si="45"/>
        <v>0</v>
      </c>
      <c r="I150" s="86"/>
      <c r="J150" s="86"/>
      <c r="K150" s="86">
        <f t="shared" si="49"/>
        <v>0</v>
      </c>
      <c r="L150" s="86" t="e">
        <f t="shared" si="50"/>
        <v>#DIV/0!</v>
      </c>
      <c r="M150" s="86" t="e">
        <f>J150/D150*100</f>
        <v>#DIV/0!</v>
      </c>
      <c r="N150" s="86" t="e">
        <f t="shared" si="32"/>
        <v>#DIV/0!</v>
      </c>
      <c r="O150" s="86" t="e">
        <f t="shared" si="42"/>
        <v>#DIV/0!</v>
      </c>
      <c r="P150" s="86"/>
      <c r="Q150" s="86" t="e">
        <f t="shared" si="42"/>
        <v>#DIV/0!</v>
      </c>
    </row>
    <row r="151" spans="1:17" s="103" customFormat="1" ht="18.75" customHeight="1" hidden="1">
      <c r="A151" s="113" t="s">
        <v>181</v>
      </c>
      <c r="B151" s="85" t="s">
        <v>182</v>
      </c>
      <c r="C151" s="24"/>
      <c r="D151" s="85"/>
      <c r="E151" s="24">
        <f t="shared" si="48"/>
        <v>0</v>
      </c>
      <c r="F151" s="24"/>
      <c r="G151" s="86"/>
      <c r="H151" s="86">
        <f t="shared" si="45"/>
        <v>0</v>
      </c>
      <c r="I151" s="86"/>
      <c r="J151" s="86"/>
      <c r="K151" s="86">
        <f>I151+J151</f>
        <v>0</v>
      </c>
      <c r="L151" s="86" t="e">
        <f t="shared" si="50"/>
        <v>#DIV/0!</v>
      </c>
      <c r="M151" s="86"/>
      <c r="N151" s="86" t="e">
        <f t="shared" si="32"/>
        <v>#DIV/0!</v>
      </c>
      <c r="O151" s="86" t="e">
        <f t="shared" si="42"/>
        <v>#DIV/0!</v>
      </c>
      <c r="P151" s="86"/>
      <c r="Q151" s="86" t="e">
        <f t="shared" si="42"/>
        <v>#DIV/0!</v>
      </c>
    </row>
    <row r="152" spans="1:17" s="103" customFormat="1" ht="26.25" hidden="1">
      <c r="A152" s="112" t="s">
        <v>183</v>
      </c>
      <c r="B152" s="85" t="s">
        <v>184</v>
      </c>
      <c r="C152" s="24"/>
      <c r="D152" s="85"/>
      <c r="E152" s="24">
        <f t="shared" si="48"/>
        <v>0</v>
      </c>
      <c r="F152" s="24"/>
      <c r="G152" s="86"/>
      <c r="H152" s="86">
        <f t="shared" si="45"/>
        <v>0</v>
      </c>
      <c r="I152" s="86"/>
      <c r="J152" s="86"/>
      <c r="K152" s="86">
        <f>I152+J152</f>
        <v>0</v>
      </c>
      <c r="L152" s="86" t="e">
        <f t="shared" si="50"/>
        <v>#DIV/0!</v>
      </c>
      <c r="M152" s="86"/>
      <c r="N152" s="86" t="e">
        <f t="shared" si="32"/>
        <v>#DIV/0!</v>
      </c>
      <c r="O152" s="86" t="e">
        <f t="shared" si="42"/>
        <v>#DIV/0!</v>
      </c>
      <c r="P152" s="86"/>
      <c r="Q152" s="86" t="e">
        <f t="shared" si="42"/>
        <v>#DIV/0!</v>
      </c>
    </row>
    <row r="153" spans="1:17" s="103" customFormat="1" ht="57.75" customHeight="1" hidden="1">
      <c r="A153" s="106" t="s">
        <v>185</v>
      </c>
      <c r="B153" s="85" t="s">
        <v>186</v>
      </c>
      <c r="C153" s="24">
        <v>0</v>
      </c>
      <c r="D153" s="85"/>
      <c r="E153" s="24"/>
      <c r="F153" s="24"/>
      <c r="G153" s="86"/>
      <c r="H153" s="86">
        <f t="shared" si="45"/>
        <v>0</v>
      </c>
      <c r="I153" s="86"/>
      <c r="J153" s="86"/>
      <c r="K153" s="86"/>
      <c r="L153" s="86"/>
      <c r="M153" s="86"/>
      <c r="N153" s="86"/>
      <c r="O153" s="86"/>
      <c r="P153" s="86"/>
      <c r="Q153" s="86" t="e">
        <f t="shared" si="42"/>
        <v>#DIV/0!</v>
      </c>
    </row>
    <row r="154" spans="1:17" s="103" customFormat="1" ht="20.25" customHeight="1" hidden="1">
      <c r="A154" s="106" t="s">
        <v>187</v>
      </c>
      <c r="B154" s="85" t="s">
        <v>188</v>
      </c>
      <c r="C154" s="24"/>
      <c r="D154" s="85"/>
      <c r="E154" s="24"/>
      <c r="F154" s="24"/>
      <c r="G154" s="86"/>
      <c r="H154" s="86">
        <f>G154+F154</f>
        <v>0</v>
      </c>
      <c r="I154" s="86"/>
      <c r="J154" s="86"/>
      <c r="K154" s="86"/>
      <c r="L154" s="86"/>
      <c r="M154" s="86"/>
      <c r="N154" s="86"/>
      <c r="O154" s="86"/>
      <c r="P154" s="86"/>
      <c r="Q154" s="86" t="e">
        <f t="shared" si="42"/>
        <v>#DIV/0!</v>
      </c>
    </row>
    <row r="155" spans="1:17" s="103" customFormat="1" ht="22.5" customHeight="1">
      <c r="A155" s="106" t="s">
        <v>189</v>
      </c>
      <c r="B155" s="85" t="s">
        <v>190</v>
      </c>
      <c r="C155" s="24">
        <v>28.665</v>
      </c>
      <c r="D155" s="85"/>
      <c r="E155" s="24">
        <f t="shared" si="48"/>
        <v>28.665</v>
      </c>
      <c r="F155" s="24">
        <v>69.215</v>
      </c>
      <c r="G155" s="86">
        <v>0</v>
      </c>
      <c r="H155" s="86">
        <f t="shared" si="45"/>
        <v>69.215</v>
      </c>
      <c r="I155" s="86">
        <v>36.63</v>
      </c>
      <c r="J155" s="86">
        <v>0</v>
      </c>
      <c r="K155" s="86">
        <f t="shared" si="49"/>
        <v>36.63</v>
      </c>
      <c r="L155" s="86"/>
      <c r="M155" s="86"/>
      <c r="N155" s="86"/>
      <c r="O155" s="86">
        <f t="shared" si="42"/>
        <v>52.92205446796214</v>
      </c>
      <c r="P155" s="86"/>
      <c r="Q155" s="86">
        <f t="shared" si="42"/>
        <v>52.92205446796214</v>
      </c>
    </row>
    <row r="156" spans="1:17" s="103" customFormat="1" ht="33.75" customHeight="1">
      <c r="A156" s="95" t="s">
        <v>191</v>
      </c>
      <c r="B156" s="85" t="s">
        <v>192</v>
      </c>
      <c r="C156" s="24"/>
      <c r="D156" s="85"/>
      <c r="E156" s="24">
        <f t="shared" si="48"/>
        <v>0</v>
      </c>
      <c r="F156" s="24">
        <v>5</v>
      </c>
      <c r="G156" s="86"/>
      <c r="H156" s="86">
        <f t="shared" si="45"/>
        <v>5</v>
      </c>
      <c r="I156" s="86">
        <v>5</v>
      </c>
      <c r="J156" s="86"/>
      <c r="K156" s="86">
        <f t="shared" si="49"/>
        <v>5</v>
      </c>
      <c r="L156" s="86"/>
      <c r="M156" s="86"/>
      <c r="N156" s="86"/>
      <c r="O156" s="86">
        <f t="shared" si="42"/>
        <v>100</v>
      </c>
      <c r="P156" s="86"/>
      <c r="Q156" s="86">
        <f t="shared" si="42"/>
        <v>100</v>
      </c>
    </row>
    <row r="157" spans="1:17" s="79" customFormat="1" ht="25.5" customHeight="1" hidden="1">
      <c r="A157" s="37" t="s">
        <v>193</v>
      </c>
      <c r="B157" s="85" t="s">
        <v>194</v>
      </c>
      <c r="C157" s="25"/>
      <c r="D157" s="89"/>
      <c r="E157" s="25">
        <f t="shared" si="48"/>
        <v>0</v>
      </c>
      <c r="F157" s="38"/>
      <c r="G157" s="94"/>
      <c r="H157" s="94">
        <f t="shared" si="45"/>
        <v>0</v>
      </c>
      <c r="I157" s="94"/>
      <c r="J157" s="86"/>
      <c r="K157" s="94">
        <f t="shared" si="49"/>
        <v>0</v>
      </c>
      <c r="L157" s="86"/>
      <c r="M157" s="86" t="e">
        <f>J157/D157*100</f>
        <v>#DIV/0!</v>
      </c>
      <c r="N157" s="86" t="e">
        <f t="shared" si="32"/>
        <v>#DIV/0!</v>
      </c>
      <c r="O157" s="94"/>
      <c r="P157" s="94" t="e">
        <f aca="true" t="shared" si="51" ref="P157:Q162">J157/G157*100</f>
        <v>#DIV/0!</v>
      </c>
      <c r="Q157" s="94" t="e">
        <f t="shared" si="51"/>
        <v>#DIV/0!</v>
      </c>
    </row>
    <row r="158" spans="1:17" s="79" customFormat="1" ht="19.5" customHeight="1" hidden="1">
      <c r="A158" s="37" t="s">
        <v>195</v>
      </c>
      <c r="B158" s="85" t="s">
        <v>196</v>
      </c>
      <c r="C158" s="25"/>
      <c r="D158" s="89"/>
      <c r="E158" s="25">
        <f t="shared" si="48"/>
        <v>0</v>
      </c>
      <c r="F158" s="38"/>
      <c r="G158" s="94"/>
      <c r="H158" s="94">
        <f t="shared" si="45"/>
        <v>0</v>
      </c>
      <c r="I158" s="94"/>
      <c r="J158" s="109"/>
      <c r="K158" s="94">
        <f>I158+J158</f>
        <v>0</v>
      </c>
      <c r="L158" s="86" t="e">
        <f>I158/C158*100</f>
        <v>#DIV/0!</v>
      </c>
      <c r="M158" s="86" t="e">
        <f>J158/D158*100</f>
        <v>#DIV/0!</v>
      </c>
      <c r="N158" s="86" t="e">
        <f t="shared" si="32"/>
        <v>#DIV/0!</v>
      </c>
      <c r="O158" s="94" t="e">
        <f>I158/F158*100</f>
        <v>#DIV/0!</v>
      </c>
      <c r="P158" s="94" t="e">
        <f t="shared" si="51"/>
        <v>#DIV/0!</v>
      </c>
      <c r="Q158" s="94" t="e">
        <f t="shared" si="51"/>
        <v>#DIV/0!</v>
      </c>
    </row>
    <row r="159" spans="1:17" s="79" customFormat="1" ht="16.5" customHeight="1" hidden="1">
      <c r="A159" s="37" t="s">
        <v>4</v>
      </c>
      <c r="B159" s="85" t="s">
        <v>197</v>
      </c>
      <c r="C159" s="25"/>
      <c r="D159" s="89"/>
      <c r="E159" s="25">
        <f t="shared" si="48"/>
        <v>0</v>
      </c>
      <c r="F159" s="38"/>
      <c r="G159" s="94"/>
      <c r="H159" s="94">
        <f t="shared" si="45"/>
        <v>0</v>
      </c>
      <c r="I159" s="94"/>
      <c r="J159" s="94"/>
      <c r="K159" s="94">
        <f t="shared" si="49"/>
        <v>0</v>
      </c>
      <c r="L159" s="86"/>
      <c r="M159" s="86" t="e">
        <f>J159/D159*100</f>
        <v>#DIV/0!</v>
      </c>
      <c r="N159" s="86" t="e">
        <f t="shared" si="32"/>
        <v>#DIV/0!</v>
      </c>
      <c r="O159" s="94" t="e">
        <f>I159/F159*100</f>
        <v>#DIV/0!</v>
      </c>
      <c r="P159" s="94" t="e">
        <f t="shared" si="51"/>
        <v>#DIV/0!</v>
      </c>
      <c r="Q159" s="94" t="e">
        <f t="shared" si="51"/>
        <v>#DIV/0!</v>
      </c>
    </row>
    <row r="160" spans="1:17" s="79" customFormat="1" ht="18.75" customHeight="1" hidden="1">
      <c r="A160" s="37" t="s">
        <v>169</v>
      </c>
      <c r="B160" s="85" t="s">
        <v>182</v>
      </c>
      <c r="C160" s="25"/>
      <c r="D160" s="89"/>
      <c r="E160" s="25">
        <f t="shared" si="48"/>
        <v>0</v>
      </c>
      <c r="F160" s="38"/>
      <c r="G160" s="94"/>
      <c r="H160" s="94">
        <f t="shared" si="45"/>
        <v>0</v>
      </c>
      <c r="I160" s="94"/>
      <c r="J160" s="109"/>
      <c r="K160" s="94">
        <f t="shared" si="49"/>
        <v>0</v>
      </c>
      <c r="L160" s="86"/>
      <c r="M160" s="86" t="e">
        <f>J160/D160*100</f>
        <v>#DIV/0!</v>
      </c>
      <c r="N160" s="86" t="e">
        <f t="shared" si="32"/>
        <v>#DIV/0!</v>
      </c>
      <c r="O160" s="94"/>
      <c r="P160" s="94" t="e">
        <f t="shared" si="51"/>
        <v>#DIV/0!</v>
      </c>
      <c r="Q160" s="94" t="e">
        <f t="shared" si="51"/>
        <v>#DIV/0!</v>
      </c>
    </row>
    <row r="161" spans="1:17" s="79" customFormat="1" ht="12.75" customHeight="1" hidden="1">
      <c r="A161" s="37" t="s">
        <v>198</v>
      </c>
      <c r="B161" s="37"/>
      <c r="C161" s="25"/>
      <c r="D161" s="89"/>
      <c r="E161" s="25">
        <f t="shared" si="48"/>
        <v>0</v>
      </c>
      <c r="F161" s="92"/>
      <c r="G161" s="94"/>
      <c r="H161" s="94">
        <f t="shared" si="45"/>
        <v>0</v>
      </c>
      <c r="I161" s="86"/>
      <c r="J161" s="109"/>
      <c r="K161" s="94">
        <f t="shared" si="49"/>
        <v>0</v>
      </c>
      <c r="L161" s="86"/>
      <c r="M161" s="86" t="e">
        <f>J161/D161*100</f>
        <v>#DIV/0!</v>
      </c>
      <c r="N161" s="86" t="e">
        <f t="shared" si="32"/>
        <v>#DIV/0!</v>
      </c>
      <c r="O161" s="86"/>
      <c r="P161" s="94" t="e">
        <f t="shared" si="51"/>
        <v>#DIV/0!</v>
      </c>
      <c r="Q161" s="94" t="e">
        <f t="shared" si="51"/>
        <v>#DIV/0!</v>
      </c>
    </row>
    <row r="162" spans="1:18" s="79" customFormat="1" ht="21" customHeight="1">
      <c r="A162" s="4" t="s">
        <v>199</v>
      </c>
      <c r="B162" s="4"/>
      <c r="C162" s="110">
        <f>C94+C96+C98+C101+C103+C106+C104+C105+C109+C107+C108+C110+C111+C116+C119+C123+C130+C133+C147+C151+C152+C155+C156</f>
        <v>1153</v>
      </c>
      <c r="D162" s="110">
        <f>D94+D98+D109+D111+D119+D127+D146+D125+D130+D145+D126</f>
        <v>0.7</v>
      </c>
      <c r="E162" s="31">
        <f t="shared" si="48"/>
        <v>1153.7</v>
      </c>
      <c r="F162" s="110">
        <f>F94+F97+F98+F103+F106+F107+F108+F110+F111+F116+F119+F123+F130+F133+F147+F151+F152+F155+F156+F105+F153+F96+F102+F104+F109</f>
        <v>1325.0829999999999</v>
      </c>
      <c r="G162" s="110">
        <f>G94+G98+G118+G119+G125+G126+G130+G144+G145+G155+G111+G127+G146+G128+G123+G102+G101+G96+G129+G110+G104+G154+G109</f>
        <v>4.676</v>
      </c>
      <c r="H162" s="110">
        <f t="shared" si="45"/>
        <v>1329.7589999999998</v>
      </c>
      <c r="I162" s="110">
        <f>I94+I98+I110+I111+I116+I119+I130+I155+I156</f>
        <v>1164.2470000000003</v>
      </c>
      <c r="J162" s="110">
        <f>J94+J98+J118+J119+J125+J126+J130+J144+J145+J155+J111+J127+J146+J128+J123+J102+J101+J96+J109+J129+J104</f>
        <v>3.976</v>
      </c>
      <c r="K162" s="110">
        <f t="shared" si="49"/>
        <v>1168.2230000000004</v>
      </c>
      <c r="L162" s="86">
        <f>I162/C162*100</f>
        <v>100.97545533391157</v>
      </c>
      <c r="M162" s="86"/>
      <c r="N162" s="86">
        <f>K162/E162*100</f>
        <v>101.25881945046376</v>
      </c>
      <c r="O162" s="86">
        <f>I162/F162*100</f>
        <v>87.86219429273491</v>
      </c>
      <c r="P162" s="86">
        <f t="shared" si="51"/>
        <v>85.02994011976047</v>
      </c>
      <c r="Q162" s="86">
        <f>K162/H162*100</f>
        <v>87.85223487865099</v>
      </c>
      <c r="R162" s="103"/>
    </row>
    <row r="163" ht="21" customHeight="1">
      <c r="J163" s="35"/>
    </row>
  </sheetData>
  <sheetProtection/>
  <mergeCells count="20">
    <mergeCell ref="C91:E91"/>
    <mergeCell ref="F91:H91"/>
    <mergeCell ref="I91:K91"/>
    <mergeCell ref="O11:Q12"/>
    <mergeCell ref="C12:E12"/>
    <mergeCell ref="A90:A92"/>
    <mergeCell ref="B90:B92"/>
    <mergeCell ref="C90:K90"/>
    <mergeCell ref="L90:N91"/>
    <mergeCell ref="O90:Q91"/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2021-02-12T09:33:03Z</cp:lastPrinted>
  <dcterms:created xsi:type="dcterms:W3CDTF">2001-01-27T07:49:27Z</dcterms:created>
  <dcterms:modified xsi:type="dcterms:W3CDTF">2021-02-12T09:34:17Z</dcterms:modified>
  <cp:category/>
  <cp:version/>
  <cp:contentType/>
  <cp:contentStatus/>
</cp:coreProperties>
</file>