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доходи 2020" sheetId="1" r:id="rId1"/>
  </sheets>
  <externalReferences>
    <externalReference r:id="rId4"/>
  </externalReferences>
  <definedNames>
    <definedName name="_xlnm.Print_Titles" localSheetId="0">'доходи 2020'!$11:$13</definedName>
  </definedNames>
  <calcPr fullCalcOnLoad="1"/>
</workbook>
</file>

<file path=xl/sharedStrings.xml><?xml version="1.0" encoding="utf-8"?>
<sst xmlns="http://schemas.openxmlformats.org/spreadsheetml/2006/main" count="108" uniqueCount="94">
  <si>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</si>
  <si>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</si>
  <si>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</si>
  <si>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</si>
  <si>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>Інші субвенції</t>
  </si>
  <si>
    <t xml:space="preserve"> </t>
  </si>
  <si>
    <t>Звіт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</si>
  <si>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</si>
  <si>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</si>
  <si>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</si>
  <si>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</si>
  <si>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</si>
  <si>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</si>
  <si>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</si>
  <si>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</si>
  <si>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</si>
  <si>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</si>
  <si>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</si>
  <si>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Субвенції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</si>
  <si>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</si>
  <si>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</si>
  <si>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</si>
  <si>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</si>
  <si>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</si>
  <si>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</si>
  <si>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</si>
  <si>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</si>
  <si>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</si>
  <si>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Надходження від плати за послуги, що надаються бюджетними установами згідно із законодавством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</si>
  <si>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</si>
  <si>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</si>
  <si>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</si>
  <si>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</si>
  <si>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</si>
  <si>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</si>
  <si>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</si>
  <si>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інших бюджетів на виконання інвестиційних проектів</t>
  </si>
  <si>
    <t>Дотації</t>
  </si>
  <si>
    <t>Податок та збір на доходи фізичних осіб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</si>
  <si>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</si>
  <si>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</si>
  <si>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</si>
  <si>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</si>
  <si>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</si>
  <si>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</si>
  <si>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</si>
  <si>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 соціально-економічного розвитку окремих територій</t>
  </si>
  <si>
    <t>Первозванівської сільської ради</t>
  </si>
  <si>
    <t>Сільський бюджет</t>
  </si>
  <si>
    <t>Рентна плата та плата за використання інших природних ресурсів</t>
  </si>
  <si>
    <t>Рентна плата за користування надрами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</si>
  <si>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</si>
  <si>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</si>
  <si>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</si>
  <si>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</si>
  <si>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</si>
  <si>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</si>
  <si>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</si>
  <si>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</si>
  <si>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</si>
  <si>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</si>
  <si>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</si>
  <si>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</si>
  <si>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</si>
  <si>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податки та збори </t>
  </si>
  <si>
    <t>Екологічний податок </t>
  </si>
  <si>
    <t xml:space="preserve">Інші надходження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</si>
  <si>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</si>
  <si>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</si>
  <si>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</si>
  <si>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</si>
  <si>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</si>
  <si>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</si>
  <si>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</si>
  <si>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</si>
  <si>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</si>
  <si>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Затверджено на 2020 рік</t>
  </si>
  <si>
    <t>% виконання до затвердженого плану на 2020 рік</t>
  </si>
  <si>
    <t>Рента плата за спеціальне використання лісових ресурсів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</si>
  <si>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</si>
  <si>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</si>
  <si>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</si>
  <si>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 xml:space="preserve">Субвенція з місцевого бюджету на реалізацію програми `Спроможна школа для кращих результатів` за рахунок відповідної субвенції з державного бюджету
</t>
  </si>
  <si>
    <t xml:space="preserve"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
</t>
  </si>
  <si>
    <t>за січень -грудень 2020 року</t>
  </si>
  <si>
    <t>Затверджено з урахуванням внесених змін на січень - грудень 2020 року</t>
  </si>
  <si>
    <t>Виконано за січень - грудень 2020 року</t>
  </si>
  <si>
    <t>% виконання до уточненого плану на січень - грудень 2020 року</t>
  </si>
  <si>
    <t>Інші субвенції з місцевого бюджету</t>
  </si>
  <si>
    <t xml:space="preserve">Субвенція з місцевого бюджету на проектні, будівельно-ремонтні роботи, придбання житла та приміщень для розвитку сімейних 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</si>
  <si>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</si>
  <si>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про виконання сільського бюджету Покровської сільської ради </t>
  </si>
  <si>
    <t>Транспортний податок з юридичних осіб</t>
  </si>
  <si>
    <t>26  лютого 2020 № 202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</si>
</sst>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0000"/>
    <numFmt numFmtId="200" formatCode="0.000000"/>
    <numFmt numFmtId="201" formatCode="#0.00"/>
    <numFmt numFmtId="202" formatCode="#0.0"/>
    <numFmt numFmtId="203" formatCode="#0"/>
    <numFmt numFmtId="204" formatCode="#,##0.0"/>
  </numFmts>
  <fonts count="6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b/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>
      <alignment/>
      <protection/>
    </xf>
    <xf numFmtId="0" fontId="49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9" fillId="0" borderId="0">
      <alignment/>
      <protection/>
    </xf>
    <xf numFmtId="0" fontId="54" fillId="0" borderId="0">
      <alignment/>
      <protection/>
    </xf>
    <xf numFmtId="0" fontId="49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" fillId="0" borderId="10" xfId="0" applyNumberFormat="1" applyFont="1" applyFill="1" applyBorder="1" applyAlignment="1">
      <alignment horizontal="right" vertical="center" wrapText="1"/>
    </xf>
    <xf numFmtId="196" fontId="4" fillId="0" borderId="10" xfId="0" applyNumberFormat="1" applyFont="1" applyFill="1" applyBorder="1" applyAlignment="1">
      <alignment horizontal="right" vertical="center" wrapText="1"/>
    </xf>
    <xf numFmtId="196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9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6" fontId="60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6" fontId="13" fillId="0" borderId="10" xfId="0" applyNumberFormat="1" applyFont="1" applyFill="1" applyBorder="1" applyAlignment="1">
      <alignment horizontal="right" vertical="center" wrapText="1"/>
    </xf>
    <xf numFmtId="196" fontId="14" fillId="0" borderId="10" xfId="0" applyNumberFormat="1" applyFont="1" applyFill="1" applyBorder="1" applyAlignment="1">
      <alignment horizontal="right" vertical="center" wrapText="1"/>
    </xf>
    <xf numFmtId="0" fontId="61" fillId="0" borderId="10" xfId="50" applyFont="1" applyBorder="1">
      <alignment/>
      <protection/>
    </xf>
    <xf numFmtId="0" fontId="62" fillId="0" borderId="10" xfId="50" applyFont="1" applyBorder="1" applyAlignment="1">
      <alignment vertical="center" wrapText="1"/>
      <protection/>
    </xf>
    <xf numFmtId="1" fontId="62" fillId="0" borderId="10" xfId="50" applyNumberFormat="1" applyFont="1" applyBorder="1" applyAlignment="1">
      <alignment vertical="center" wrapText="1"/>
      <protection/>
    </xf>
    <xf numFmtId="1" fontId="62" fillId="0" borderId="10" xfId="50" applyNumberFormat="1" applyFont="1" applyBorder="1">
      <alignment/>
      <protection/>
    </xf>
    <xf numFmtId="1" fontId="62" fillId="0" borderId="10" xfId="50" applyNumberFormat="1" applyFont="1" applyBorder="1" applyAlignment="1">
      <alignment horizontal="center"/>
      <protection/>
    </xf>
    <xf numFmtId="196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63" fillId="0" borderId="10" xfId="55" applyFont="1" applyBorder="1">
      <alignment/>
      <protection/>
    </xf>
    <xf numFmtId="1" fontId="61" fillId="0" borderId="10" xfId="50" applyNumberFormat="1" applyFont="1" applyBorder="1" applyAlignment="1">
      <alignment horizontal="center"/>
      <protection/>
    </xf>
    <xf numFmtId="196" fontId="61" fillId="0" borderId="10" xfId="50" applyNumberFormat="1" applyFont="1" applyBorder="1" applyAlignment="1">
      <alignment horizontal="right"/>
      <protection/>
    </xf>
    <xf numFmtId="0" fontId="61" fillId="0" borderId="10" xfId="55" applyFont="1" applyBorder="1">
      <alignment/>
      <protection/>
    </xf>
    <xf numFmtId="0" fontId="62" fillId="0" borderId="10" xfId="55" applyFont="1" applyBorder="1">
      <alignment/>
      <protection/>
    </xf>
    <xf numFmtId="0" fontId="62" fillId="0" borderId="10" xfId="55" applyFont="1" applyBorder="1" applyAlignment="1">
      <alignment wrapText="1"/>
      <protection/>
    </xf>
    <xf numFmtId="0" fontId="61" fillId="0" borderId="10" xfId="55" applyFont="1" applyBorder="1" applyAlignment="1">
      <alignment wrapText="1"/>
      <protection/>
    </xf>
    <xf numFmtId="0" fontId="1" fillId="0" borderId="10" xfId="0" applyFont="1" applyBorder="1" applyAlignment="1">
      <alignment wrapText="1"/>
    </xf>
    <xf numFmtId="0" fontId="49" fillId="0" borderId="10" xfId="55" applyBorder="1">
      <alignment/>
      <protection/>
    </xf>
    <xf numFmtId="0" fontId="64" fillId="0" borderId="10" xfId="0" applyFont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196" fontId="65" fillId="0" borderId="10" xfId="0" applyNumberFormat="1" applyFont="1" applyFill="1" applyBorder="1" applyAlignment="1">
      <alignment horizontal="right" vertical="center" wrapText="1"/>
    </xf>
    <xf numFmtId="0" fontId="62" fillId="0" borderId="10" xfId="0" applyFont="1" applyBorder="1" applyAlignment="1">
      <alignment wrapText="1"/>
    </xf>
    <xf numFmtId="196" fontId="10" fillId="0" borderId="10" xfId="50" applyNumberFormat="1" applyFont="1" applyBorder="1" applyAlignment="1">
      <alignment horizontal="right"/>
      <protection/>
    </xf>
    <xf numFmtId="0" fontId="66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0" fontId="49" fillId="0" borderId="10" xfId="55" applyBorder="1">
      <alignment/>
      <protection/>
    </xf>
    <xf numFmtId="0" fontId="49" fillId="0" borderId="10" xfId="55" applyBorder="1">
      <alignment/>
      <protection/>
    </xf>
    <xf numFmtId="0" fontId="49" fillId="0" borderId="10" xfId="55" applyFont="1" applyBorder="1">
      <alignment/>
      <protection/>
    </xf>
    <xf numFmtId="202" fontId="49" fillId="0" borderId="10" xfId="55" applyNumberFormat="1" applyBorder="1">
      <alignment/>
      <protection/>
    </xf>
    <xf numFmtId="202" fontId="62" fillId="0" borderId="10" xfId="55" applyNumberFormat="1" applyFont="1" applyBorder="1" applyAlignment="1">
      <alignment vertical="center"/>
      <protection/>
    </xf>
    <xf numFmtId="202" fontId="1" fillId="0" borderId="10" xfId="0" applyNumberFormat="1" applyFont="1" applyFill="1" applyBorder="1" applyAlignment="1">
      <alignment horizontal="right" vertical="center" wrapText="1"/>
    </xf>
    <xf numFmtId="202" fontId="62" fillId="0" borderId="10" xfId="55" applyNumberFormat="1" applyFont="1" applyBorder="1">
      <alignment/>
      <protection/>
    </xf>
    <xf numFmtId="202" fontId="10" fillId="0" borderId="10" xfId="0" applyNumberFormat="1" applyFont="1" applyFill="1" applyBorder="1" applyAlignment="1">
      <alignment horizontal="right" vertical="center" wrapText="1"/>
    </xf>
    <xf numFmtId="202" fontId="67" fillId="0" borderId="10" xfId="55" applyNumberFormat="1" applyFont="1" applyBorder="1">
      <alignment/>
      <protection/>
    </xf>
    <xf numFmtId="0" fontId="68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53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734~1\AppData\Local\Temp\Rar$DIa4652.5361\&#1047;&#1074;&#1110;&#1090;%20&#1079;&#1072;%204%20&#1082;&#1074;%202017%20&#1074;&#1080;&#1076;&#1072;&#109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82">
          <cell r="F82">
            <v>1179.5</v>
          </cell>
          <cell r="G82">
            <v>4479.3</v>
          </cell>
          <cell r="I82">
            <v>1014.4</v>
          </cell>
          <cell r="J82">
            <v>3152.8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I1">
      <selection activeCell="L4" sqref="L4"/>
    </sheetView>
  </sheetViews>
  <sheetFormatPr defaultColWidth="9.125" defaultRowHeight="12.75"/>
  <cols>
    <col min="1" max="1" width="71.375" style="1" customWidth="1"/>
    <col min="2" max="2" width="10.50390625" style="2" customWidth="1"/>
    <col min="3" max="3" width="9.50390625" style="1" customWidth="1"/>
    <col min="4" max="4" width="8.875" style="1" customWidth="1"/>
    <col min="5" max="5" width="9.50390625" style="1" customWidth="1"/>
    <col min="6" max="6" width="9.625" style="1" customWidth="1"/>
    <col min="7" max="7" width="8.50390625" style="1" customWidth="1"/>
    <col min="8" max="8" width="9.50390625" style="1" customWidth="1"/>
    <col min="9" max="9" width="9.375" style="1" customWidth="1"/>
    <col min="10" max="12" width="9.00390625" style="1" customWidth="1"/>
    <col min="13" max="13" width="8.625" style="1" customWidth="1"/>
    <col min="14" max="14" width="8.375" style="1" customWidth="1"/>
    <col min="15" max="15" width="9.125" style="1" customWidth="1"/>
    <col min="16" max="16" width="8.50390625" style="1" customWidth="1"/>
    <col min="17" max="17" width="9.625" style="1" customWidth="1"/>
    <col min="18" max="16384" width="9.125" style="1" customWidth="1"/>
  </cols>
  <sheetData>
    <row r="1" spans="7:16" ht="12.75">
      <c r="G1" s="1" t="s">
        <v>5</v>
      </c>
      <c r="L1" s="1" t="s">
        <v>33</v>
      </c>
      <c r="P1" s="1" t="s">
        <v>5</v>
      </c>
    </row>
    <row r="2" spans="2:14" s="36" customFormat="1" ht="15" customHeight="1">
      <c r="B2" s="5"/>
      <c r="L2" s="81" t="s">
        <v>43</v>
      </c>
      <c r="M2" s="81"/>
      <c r="N2" s="81"/>
    </row>
    <row r="3" ht="12.75">
      <c r="L3" s="1" t="s">
        <v>47</v>
      </c>
    </row>
    <row r="4" ht="12.75">
      <c r="L4" s="1" t="s">
        <v>93</v>
      </c>
    </row>
    <row r="5" ht="12.75" hidden="1"/>
    <row r="6" spans="1:17" ht="15">
      <c r="A6" s="82" t="s">
        <v>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5">
      <c r="A7" s="82" t="s">
        <v>91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15">
      <c r="A8" s="82" t="s">
        <v>84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ht="12.75">
      <c r="M9" s="1" t="s">
        <v>7</v>
      </c>
    </row>
    <row r="10" ht="12.75" hidden="1"/>
    <row r="11" spans="1:17" s="5" customFormat="1" ht="12.75">
      <c r="A11" s="83" t="s">
        <v>0</v>
      </c>
      <c r="B11" s="83" t="s">
        <v>8</v>
      </c>
      <c r="C11" s="84" t="s">
        <v>48</v>
      </c>
      <c r="D11" s="84"/>
      <c r="E11" s="84"/>
      <c r="F11" s="84"/>
      <c r="G11" s="84"/>
      <c r="H11" s="84"/>
      <c r="I11" s="84"/>
      <c r="J11" s="84"/>
      <c r="K11" s="84"/>
      <c r="L11" s="83" t="s">
        <v>77</v>
      </c>
      <c r="M11" s="83"/>
      <c r="N11" s="83"/>
      <c r="O11" s="83" t="s">
        <v>87</v>
      </c>
      <c r="P11" s="83"/>
      <c r="Q11" s="83"/>
    </row>
    <row r="12" spans="1:17" s="5" customFormat="1" ht="40.5" customHeight="1">
      <c r="A12" s="83"/>
      <c r="B12" s="83"/>
      <c r="C12" s="83" t="s">
        <v>76</v>
      </c>
      <c r="D12" s="83"/>
      <c r="E12" s="83"/>
      <c r="F12" s="83" t="s">
        <v>85</v>
      </c>
      <c r="G12" s="83"/>
      <c r="H12" s="83"/>
      <c r="I12" s="83" t="s">
        <v>86</v>
      </c>
      <c r="J12" s="83"/>
      <c r="K12" s="83"/>
      <c r="L12" s="83"/>
      <c r="M12" s="83"/>
      <c r="N12" s="83"/>
      <c r="O12" s="83"/>
      <c r="P12" s="83"/>
      <c r="Q12" s="83"/>
    </row>
    <row r="13" spans="1:17" s="5" customFormat="1" ht="29.25" customHeight="1">
      <c r="A13" s="83"/>
      <c r="B13" s="83"/>
      <c r="C13" s="3" t="s">
        <v>1</v>
      </c>
      <c r="D13" s="3" t="s">
        <v>9</v>
      </c>
      <c r="E13" s="3" t="s">
        <v>2</v>
      </c>
      <c r="F13" s="3" t="s">
        <v>1</v>
      </c>
      <c r="G13" s="3" t="s">
        <v>9</v>
      </c>
      <c r="H13" s="3" t="s">
        <v>2</v>
      </c>
      <c r="I13" s="3" t="s">
        <v>1</v>
      </c>
      <c r="J13" s="3" t="s">
        <v>9</v>
      </c>
      <c r="K13" s="3" t="s">
        <v>2</v>
      </c>
      <c r="L13" s="3" t="s">
        <v>1</v>
      </c>
      <c r="M13" s="3" t="s">
        <v>9</v>
      </c>
      <c r="N13" s="3" t="s">
        <v>2</v>
      </c>
      <c r="O13" s="3" t="s">
        <v>1</v>
      </c>
      <c r="P13" s="3" t="s">
        <v>9</v>
      </c>
      <c r="Q13" s="3" t="s">
        <v>2</v>
      </c>
    </row>
    <row r="14" spans="1:17" s="5" customFormat="1" ht="12.75">
      <c r="A14" s="4" t="s">
        <v>10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11</v>
      </c>
      <c r="B15" s="8">
        <v>10000000</v>
      </c>
      <c r="C15" s="24">
        <f>C16+C19+C22+C26</f>
        <v>2581.2999999999997</v>
      </c>
      <c r="D15" s="24">
        <f>D31</f>
        <v>5.4</v>
      </c>
      <c r="E15" s="24">
        <f>C15+D15</f>
        <v>2586.7</v>
      </c>
      <c r="F15" s="24">
        <f>F16+F19+F22+F26</f>
        <v>2581.2999999999997</v>
      </c>
      <c r="G15" s="24">
        <f>G31</f>
        <v>5.4</v>
      </c>
      <c r="H15" s="24">
        <f>F15+G15</f>
        <v>2586.7</v>
      </c>
      <c r="I15" s="24">
        <f>I16+I19+I22+I26</f>
        <v>2537.72</v>
      </c>
      <c r="J15" s="24">
        <f>J31</f>
        <v>4.2</v>
      </c>
      <c r="K15" s="24">
        <f>I15+J15</f>
        <v>2541.9199999999996</v>
      </c>
      <c r="L15" s="24">
        <f>I15/C15*100</f>
        <v>98.31170340526091</v>
      </c>
      <c r="M15" s="24">
        <f>J15/D15*100</f>
        <v>77.77777777777779</v>
      </c>
      <c r="N15" s="24">
        <f>K15/E15*100</f>
        <v>98.26883674179456</v>
      </c>
      <c r="O15" s="24">
        <f>I15/F15*100</f>
        <v>98.31170340526091</v>
      </c>
      <c r="P15" s="24">
        <f>J15/G15*100</f>
        <v>77.77777777777779</v>
      </c>
      <c r="Q15" s="24">
        <f>K15/H15*100</f>
        <v>98.26883674179456</v>
      </c>
    </row>
    <row r="16" spans="1:17" s="19" customFormat="1" ht="27" hidden="1">
      <c r="A16" s="17" t="s">
        <v>12</v>
      </c>
      <c r="B16" s="18">
        <v>11000000</v>
      </c>
      <c r="C16" s="20"/>
      <c r="D16" s="20"/>
      <c r="E16" s="20"/>
      <c r="F16" s="20"/>
      <c r="G16" s="20"/>
      <c r="H16" s="20"/>
      <c r="I16" s="20"/>
      <c r="J16" s="20"/>
      <c r="K16" s="20"/>
      <c r="L16" s="24" t="e">
        <f aca="true" t="shared" si="0" ref="L16:L88">I16/C16*100</f>
        <v>#DIV/0!</v>
      </c>
      <c r="M16" s="24"/>
      <c r="N16" s="24" t="e">
        <f aca="true" t="shared" si="1" ref="N16:N88">K16/E16*100</f>
        <v>#DIV/0!</v>
      </c>
      <c r="O16" s="24" t="e">
        <f aca="true" t="shared" si="2" ref="O16:O88">I16/F16*100</f>
        <v>#DIV/0!</v>
      </c>
      <c r="P16" s="24"/>
      <c r="Q16" s="24" t="e">
        <f aca="true" t="shared" si="3" ref="Q16:Q88">K16/H16*100</f>
        <v>#DIV/0!</v>
      </c>
    </row>
    <row r="17" spans="1:17" s="5" customFormat="1" ht="12.75" hidden="1">
      <c r="A17" s="15" t="s">
        <v>38</v>
      </c>
      <c r="B17" s="10">
        <v>11010000</v>
      </c>
      <c r="C17" s="25"/>
      <c r="D17" s="25"/>
      <c r="E17" s="25"/>
      <c r="F17" s="75"/>
      <c r="G17" s="25"/>
      <c r="H17" s="25"/>
      <c r="I17" s="25"/>
      <c r="J17" s="25"/>
      <c r="K17" s="25"/>
      <c r="L17" s="25" t="e">
        <f t="shared" si="0"/>
        <v>#DIV/0!</v>
      </c>
      <c r="M17" s="25"/>
      <c r="N17" s="25" t="e">
        <f t="shared" si="1"/>
        <v>#DIV/0!</v>
      </c>
      <c r="O17" s="25" t="e">
        <f t="shared" si="2"/>
        <v>#DIV/0!</v>
      </c>
      <c r="P17" s="25"/>
      <c r="Q17" s="25" t="e">
        <f t="shared" si="3"/>
        <v>#DIV/0!</v>
      </c>
    </row>
    <row r="18" spans="1:17" s="5" customFormat="1" ht="12.75" hidden="1">
      <c r="A18" s="47" t="s">
        <v>42</v>
      </c>
      <c r="B18" s="48">
        <v>11020000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s="19" customFormat="1" ht="13.5">
      <c r="A19" s="54" t="s">
        <v>49</v>
      </c>
      <c r="B19" s="52">
        <v>13000000</v>
      </c>
      <c r="C19" s="20">
        <f>C21+C20</f>
        <v>0</v>
      </c>
      <c r="D19" s="20"/>
      <c r="E19" s="20">
        <f aca="true" t="shared" si="4" ref="E19:E32">C19+D19</f>
        <v>0</v>
      </c>
      <c r="F19" s="20">
        <f>F21+F20</f>
        <v>0</v>
      </c>
      <c r="G19" s="20"/>
      <c r="H19" s="20">
        <f aca="true" t="shared" si="5" ref="H19:H32">F19+G19</f>
        <v>0</v>
      </c>
      <c r="I19" s="80">
        <f>I21+I20</f>
        <v>0.02</v>
      </c>
      <c r="J19" s="20"/>
      <c r="K19" s="80">
        <f aca="true" t="shared" si="6" ref="K19:K32">I19+J19</f>
        <v>0.02</v>
      </c>
      <c r="L19" s="20"/>
      <c r="M19" s="20"/>
      <c r="N19" s="20"/>
      <c r="O19" s="20"/>
      <c r="P19" s="20"/>
      <c r="Q19" s="20"/>
    </row>
    <row r="20" spans="1:17" s="19" customFormat="1" ht="13.5" hidden="1">
      <c r="A20" s="55" t="s">
        <v>78</v>
      </c>
      <c r="B20" s="48">
        <v>13010000</v>
      </c>
      <c r="C20" s="25"/>
      <c r="D20" s="20"/>
      <c r="E20" s="20"/>
      <c r="F20" s="25"/>
      <c r="G20" s="20"/>
      <c r="H20" s="20"/>
      <c r="I20" s="25"/>
      <c r="J20" s="20"/>
      <c r="K20" s="79">
        <f>I20</f>
        <v>0</v>
      </c>
      <c r="L20" s="20"/>
      <c r="M20" s="20"/>
      <c r="N20" s="20"/>
      <c r="O20" s="20"/>
      <c r="P20" s="20"/>
      <c r="Q20" s="20"/>
    </row>
    <row r="21" spans="1:17" s="5" customFormat="1" ht="12.75">
      <c r="A21" s="55" t="s">
        <v>50</v>
      </c>
      <c r="B21" s="48">
        <v>13030000</v>
      </c>
      <c r="C21" s="25">
        <v>0</v>
      </c>
      <c r="D21" s="25"/>
      <c r="E21" s="25">
        <f t="shared" si="4"/>
        <v>0</v>
      </c>
      <c r="F21" s="75">
        <v>0</v>
      </c>
      <c r="G21" s="25"/>
      <c r="H21" s="25">
        <f t="shared" si="5"/>
        <v>0</v>
      </c>
      <c r="I21" s="79">
        <v>0.02</v>
      </c>
      <c r="J21" s="25"/>
      <c r="K21" s="79">
        <f t="shared" si="6"/>
        <v>0.02</v>
      </c>
      <c r="L21" s="25"/>
      <c r="M21" s="25"/>
      <c r="N21" s="25"/>
      <c r="O21" s="25"/>
      <c r="P21" s="25"/>
      <c r="Q21" s="25"/>
    </row>
    <row r="22" spans="1:17" s="19" customFormat="1" ht="13.5">
      <c r="A22" s="54" t="s">
        <v>51</v>
      </c>
      <c r="B22" s="52">
        <v>14000000</v>
      </c>
      <c r="C22" s="20">
        <f>C23+C24+C25</f>
        <v>34.1</v>
      </c>
      <c r="D22" s="20"/>
      <c r="E22" s="20">
        <f t="shared" si="4"/>
        <v>34.1</v>
      </c>
      <c r="F22" s="20">
        <f>F23+F24+F25</f>
        <v>34.1</v>
      </c>
      <c r="G22" s="20"/>
      <c r="H22" s="20">
        <f t="shared" si="5"/>
        <v>34.1</v>
      </c>
      <c r="I22" s="20">
        <f>I23+I24+I25</f>
        <v>54.7</v>
      </c>
      <c r="J22" s="20"/>
      <c r="K22" s="20">
        <f t="shared" si="6"/>
        <v>54.7</v>
      </c>
      <c r="L22" s="20">
        <f t="shared" si="0"/>
        <v>160.41055718475073</v>
      </c>
      <c r="M22" s="20"/>
      <c r="N22" s="20">
        <f t="shared" si="1"/>
        <v>160.41055718475073</v>
      </c>
      <c r="O22" s="20">
        <f t="shared" si="2"/>
        <v>160.41055718475073</v>
      </c>
      <c r="P22" s="20"/>
      <c r="Q22" s="20">
        <f t="shared" si="3"/>
        <v>160.41055718475073</v>
      </c>
    </row>
    <row r="23" spans="1:17" s="5" customFormat="1" ht="20.25" customHeight="1" hidden="1">
      <c r="A23" s="56" t="s">
        <v>52</v>
      </c>
      <c r="B23" s="48">
        <v>14020000</v>
      </c>
      <c r="C23" s="25"/>
      <c r="D23" s="25"/>
      <c r="E23" s="25">
        <f t="shared" si="4"/>
        <v>0</v>
      </c>
      <c r="F23" s="75"/>
      <c r="G23" s="25"/>
      <c r="H23" s="25">
        <f t="shared" si="5"/>
        <v>0</v>
      </c>
      <c r="I23" s="25"/>
      <c r="J23" s="25"/>
      <c r="K23" s="25">
        <f>I23+J23</f>
        <v>0</v>
      </c>
      <c r="L23" s="25" t="e">
        <f t="shared" si="0"/>
        <v>#DIV/0!</v>
      </c>
      <c r="M23" s="25"/>
      <c r="N23" s="25" t="e">
        <f t="shared" si="1"/>
        <v>#DIV/0!</v>
      </c>
      <c r="O23" s="25" t="e">
        <f t="shared" si="2"/>
        <v>#DIV/0!</v>
      </c>
      <c r="P23" s="25"/>
      <c r="Q23" s="25" t="e">
        <f t="shared" si="3"/>
        <v>#DIV/0!</v>
      </c>
    </row>
    <row r="24" spans="1:17" s="5" customFormat="1" ht="27.75" customHeight="1" hidden="1">
      <c r="A24" s="56" t="s">
        <v>53</v>
      </c>
      <c r="B24" s="48">
        <v>14030000</v>
      </c>
      <c r="C24" s="25"/>
      <c r="D24" s="25"/>
      <c r="E24" s="25">
        <f t="shared" si="4"/>
        <v>0</v>
      </c>
      <c r="F24" s="75"/>
      <c r="G24" s="25"/>
      <c r="H24" s="25">
        <f t="shared" si="5"/>
        <v>0</v>
      </c>
      <c r="I24" s="25"/>
      <c r="J24" s="25"/>
      <c r="K24" s="25">
        <f t="shared" si="6"/>
        <v>0</v>
      </c>
      <c r="L24" s="25" t="e">
        <f t="shared" si="0"/>
        <v>#DIV/0!</v>
      </c>
      <c r="M24" s="25"/>
      <c r="N24" s="25" t="e">
        <f t="shared" si="1"/>
        <v>#DIV/0!</v>
      </c>
      <c r="O24" s="25" t="e">
        <f t="shared" si="2"/>
        <v>#DIV/0!</v>
      </c>
      <c r="P24" s="25"/>
      <c r="Q24" s="25" t="e">
        <f t="shared" si="3"/>
        <v>#DIV/0!</v>
      </c>
    </row>
    <row r="25" spans="1:17" s="5" customFormat="1" ht="26.25">
      <c r="A25" s="56" t="s">
        <v>54</v>
      </c>
      <c r="B25" s="48">
        <v>14040000</v>
      </c>
      <c r="C25" s="25">
        <v>34.1</v>
      </c>
      <c r="D25" s="25"/>
      <c r="E25" s="25">
        <f t="shared" si="4"/>
        <v>34.1</v>
      </c>
      <c r="F25" s="75">
        <v>34.1</v>
      </c>
      <c r="G25" s="25"/>
      <c r="H25" s="25">
        <f t="shared" si="5"/>
        <v>34.1</v>
      </c>
      <c r="I25" s="25">
        <v>54.7</v>
      </c>
      <c r="J25" s="25"/>
      <c r="K25" s="25">
        <f t="shared" si="6"/>
        <v>54.7</v>
      </c>
      <c r="L25" s="25">
        <f t="shared" si="0"/>
        <v>160.41055718475073</v>
      </c>
      <c r="M25" s="25"/>
      <c r="N25" s="25">
        <f t="shared" si="1"/>
        <v>160.41055718475073</v>
      </c>
      <c r="O25" s="25">
        <f t="shared" si="2"/>
        <v>160.41055718475073</v>
      </c>
      <c r="P25" s="25"/>
      <c r="Q25" s="25">
        <f t="shared" si="3"/>
        <v>160.41055718475073</v>
      </c>
    </row>
    <row r="26" spans="1:17" s="19" customFormat="1" ht="13.5">
      <c r="A26" s="54" t="s">
        <v>55</v>
      </c>
      <c r="B26" s="52">
        <v>1800000</v>
      </c>
      <c r="C26" s="53">
        <f>C27+C28+C30</f>
        <v>2547.2</v>
      </c>
      <c r="D26" s="20"/>
      <c r="E26" s="20">
        <f t="shared" si="4"/>
        <v>2547.2</v>
      </c>
      <c r="F26" s="64">
        <f>F27+F28+F30</f>
        <v>2547.2</v>
      </c>
      <c r="G26" s="20"/>
      <c r="H26" s="20">
        <f t="shared" si="5"/>
        <v>2547.2</v>
      </c>
      <c r="I26" s="64">
        <f>I27+I28+I30</f>
        <v>2483</v>
      </c>
      <c r="J26" s="20"/>
      <c r="K26" s="20">
        <f t="shared" si="6"/>
        <v>2483</v>
      </c>
      <c r="L26" s="20">
        <f t="shared" si="0"/>
        <v>97.47958542713569</v>
      </c>
      <c r="M26" s="20"/>
      <c r="N26" s="20">
        <f t="shared" si="1"/>
        <v>97.47958542713569</v>
      </c>
      <c r="O26" s="20">
        <f t="shared" si="2"/>
        <v>97.47958542713569</v>
      </c>
      <c r="P26" s="20"/>
      <c r="Q26" s="20">
        <f t="shared" si="3"/>
        <v>97.47958542713569</v>
      </c>
    </row>
    <row r="27" spans="1:17" s="5" customFormat="1" ht="12.75">
      <c r="A27" s="55" t="s">
        <v>56</v>
      </c>
      <c r="B27" s="48">
        <v>18010000</v>
      </c>
      <c r="C27" s="25">
        <v>983.9</v>
      </c>
      <c r="D27" s="25"/>
      <c r="E27" s="25">
        <f t="shared" si="4"/>
        <v>983.9</v>
      </c>
      <c r="F27" s="75">
        <v>983.9</v>
      </c>
      <c r="G27" s="25"/>
      <c r="H27" s="25">
        <f t="shared" si="5"/>
        <v>983.9</v>
      </c>
      <c r="I27" s="25">
        <v>908.9</v>
      </c>
      <c r="J27" s="25"/>
      <c r="K27" s="25">
        <f t="shared" si="6"/>
        <v>908.9</v>
      </c>
      <c r="L27" s="25">
        <f t="shared" si="0"/>
        <v>92.37727411322288</v>
      </c>
      <c r="M27" s="25"/>
      <c r="N27" s="25">
        <f t="shared" si="1"/>
        <v>92.37727411322288</v>
      </c>
      <c r="O27" s="25">
        <f t="shared" si="2"/>
        <v>92.37727411322288</v>
      </c>
      <c r="P27" s="25"/>
      <c r="Q27" s="25">
        <f t="shared" si="3"/>
        <v>92.37727411322288</v>
      </c>
    </row>
    <row r="28" spans="1:17" s="5" customFormat="1" ht="12.75" hidden="1">
      <c r="A28" s="55" t="s">
        <v>57</v>
      </c>
      <c r="B28" s="48">
        <v>18030000</v>
      </c>
      <c r="C28" s="25"/>
      <c r="D28" s="25"/>
      <c r="E28" s="25">
        <f t="shared" si="4"/>
        <v>0</v>
      </c>
      <c r="F28" s="75"/>
      <c r="G28" s="25"/>
      <c r="H28" s="25">
        <f t="shared" si="5"/>
        <v>0</v>
      </c>
      <c r="I28" s="25"/>
      <c r="J28" s="25"/>
      <c r="K28" s="25">
        <f t="shared" si="6"/>
        <v>0</v>
      </c>
      <c r="L28" s="25" t="e">
        <f t="shared" si="0"/>
        <v>#DIV/0!</v>
      </c>
      <c r="M28" s="25"/>
      <c r="N28" s="25" t="e">
        <f t="shared" si="1"/>
        <v>#DIV/0!</v>
      </c>
      <c r="O28" s="25" t="e">
        <f t="shared" si="2"/>
        <v>#DIV/0!</v>
      </c>
      <c r="P28" s="25"/>
      <c r="Q28" s="25" t="e">
        <f t="shared" si="3"/>
        <v>#DIV/0!</v>
      </c>
    </row>
    <row r="29" spans="1:17" s="5" customFormat="1" ht="12.75">
      <c r="A29" s="55" t="s">
        <v>92</v>
      </c>
      <c r="B29" s="48">
        <v>18011100</v>
      </c>
      <c r="C29" s="25">
        <v>5</v>
      </c>
      <c r="D29" s="25"/>
      <c r="E29" s="25">
        <f>C29</f>
        <v>5</v>
      </c>
      <c r="F29" s="75">
        <v>5</v>
      </c>
      <c r="G29" s="25"/>
      <c r="H29" s="25">
        <f>F29</f>
        <v>5</v>
      </c>
      <c r="I29" s="25">
        <v>0</v>
      </c>
      <c r="J29" s="25"/>
      <c r="K29" s="25">
        <f>I29</f>
        <v>0</v>
      </c>
      <c r="L29" s="25"/>
      <c r="M29" s="25"/>
      <c r="N29" s="25"/>
      <c r="O29" s="25"/>
      <c r="P29" s="25"/>
      <c r="Q29" s="25"/>
    </row>
    <row r="30" spans="1:17" s="5" customFormat="1" ht="12.75">
      <c r="A30" s="55" t="s">
        <v>58</v>
      </c>
      <c r="B30" s="48">
        <v>18050000</v>
      </c>
      <c r="C30" s="25">
        <v>1563.3</v>
      </c>
      <c r="D30" s="25"/>
      <c r="E30" s="25">
        <f t="shared" si="4"/>
        <v>1563.3</v>
      </c>
      <c r="F30" s="75">
        <v>1563.3</v>
      </c>
      <c r="G30" s="25"/>
      <c r="H30" s="25">
        <f t="shared" si="5"/>
        <v>1563.3</v>
      </c>
      <c r="I30" s="25">
        <v>1574.1</v>
      </c>
      <c r="J30" s="25"/>
      <c r="K30" s="25">
        <f t="shared" si="6"/>
        <v>1574.1</v>
      </c>
      <c r="L30" s="25">
        <f t="shared" si="0"/>
        <v>100.6908462867012</v>
      </c>
      <c r="M30" s="25"/>
      <c r="N30" s="25">
        <f t="shared" si="1"/>
        <v>100.6908462867012</v>
      </c>
      <c r="O30" s="25">
        <f t="shared" si="2"/>
        <v>100.6908462867012</v>
      </c>
      <c r="P30" s="25"/>
      <c r="Q30" s="25">
        <f t="shared" si="3"/>
        <v>100.6908462867012</v>
      </c>
    </row>
    <row r="31" spans="1:17" s="19" customFormat="1" ht="13.5">
      <c r="A31" s="51" t="s">
        <v>64</v>
      </c>
      <c r="B31" s="52">
        <v>19000000</v>
      </c>
      <c r="C31" s="20"/>
      <c r="D31" s="20">
        <f>D32</f>
        <v>5.4</v>
      </c>
      <c r="E31" s="20">
        <f t="shared" si="4"/>
        <v>5.4</v>
      </c>
      <c r="F31" s="62"/>
      <c r="G31" s="20">
        <f>G32</f>
        <v>5.4</v>
      </c>
      <c r="H31" s="20">
        <f t="shared" si="5"/>
        <v>5.4</v>
      </c>
      <c r="I31" s="62"/>
      <c r="J31" s="20">
        <f>J32</f>
        <v>4.2</v>
      </c>
      <c r="K31" s="20">
        <f>K32</f>
        <v>4.2</v>
      </c>
      <c r="L31" s="20"/>
      <c r="M31" s="20">
        <f>J31/D31*100</f>
        <v>77.77777777777779</v>
      </c>
      <c r="N31" s="20">
        <f t="shared" si="1"/>
        <v>77.77777777777779</v>
      </c>
      <c r="O31" s="20"/>
      <c r="P31" s="20">
        <f>J31/G31*100</f>
        <v>77.77777777777779</v>
      </c>
      <c r="Q31" s="20">
        <f t="shared" si="3"/>
        <v>77.77777777777779</v>
      </c>
    </row>
    <row r="32" spans="1:17" s="5" customFormat="1" ht="13.5">
      <c r="A32" s="59" t="s">
        <v>65</v>
      </c>
      <c r="B32" s="48">
        <v>19010000</v>
      </c>
      <c r="C32" s="25"/>
      <c r="D32" s="25">
        <v>5.4</v>
      </c>
      <c r="E32" s="25">
        <f t="shared" si="4"/>
        <v>5.4</v>
      </c>
      <c r="F32" s="38"/>
      <c r="G32" s="25">
        <v>5.4</v>
      </c>
      <c r="H32" s="25">
        <f t="shared" si="5"/>
        <v>5.4</v>
      </c>
      <c r="I32" s="38"/>
      <c r="J32" s="25">
        <v>4.2</v>
      </c>
      <c r="K32" s="25">
        <f t="shared" si="6"/>
        <v>4.2</v>
      </c>
      <c r="L32" s="24"/>
      <c r="M32" s="25">
        <f>J32/D32*100</f>
        <v>77.77777777777779</v>
      </c>
      <c r="N32" s="25">
        <f t="shared" si="1"/>
        <v>77.77777777777779</v>
      </c>
      <c r="O32" s="25"/>
      <c r="P32" s="25">
        <f>J32/G32*100</f>
        <v>77.77777777777779</v>
      </c>
      <c r="Q32" s="25">
        <f t="shared" si="3"/>
        <v>77.77777777777779</v>
      </c>
    </row>
    <row r="33" spans="1:17" s="9" customFormat="1" ht="12.75">
      <c r="A33" s="8" t="s">
        <v>13</v>
      </c>
      <c r="B33" s="8">
        <v>20000000</v>
      </c>
      <c r="C33" s="24">
        <f>C34+C37+C43+C46+C50</f>
        <v>13.7</v>
      </c>
      <c r="D33" s="24">
        <f>D51</f>
        <v>0</v>
      </c>
      <c r="E33" s="24">
        <f>C33+D33</f>
        <v>13.7</v>
      </c>
      <c r="F33" s="24">
        <f>F34+F37+F43+F46+F50</f>
        <v>13.7</v>
      </c>
      <c r="G33" s="24">
        <f>G51+G46</f>
        <v>25.8</v>
      </c>
      <c r="H33" s="24">
        <f>F33+G33</f>
        <v>39.5</v>
      </c>
      <c r="I33" s="24">
        <f>I34+I37+I43+I46+I50</f>
        <v>2.9699999999999998</v>
      </c>
      <c r="J33" s="24">
        <f>J51+J46</f>
        <v>25.8</v>
      </c>
      <c r="K33" s="24">
        <f>I33+J33</f>
        <v>28.77</v>
      </c>
      <c r="L33" s="24">
        <f t="shared" si="0"/>
        <v>21.67883211678832</v>
      </c>
      <c r="M33" s="24"/>
      <c r="N33" s="24">
        <f t="shared" si="1"/>
        <v>210</v>
      </c>
      <c r="O33" s="24">
        <f t="shared" si="2"/>
        <v>21.67883211678832</v>
      </c>
      <c r="P33" s="24">
        <f>J33/G33*100</f>
        <v>100</v>
      </c>
      <c r="Q33" s="24">
        <f t="shared" si="3"/>
        <v>72.83544303797468</v>
      </c>
    </row>
    <row r="34" spans="1:17" s="19" customFormat="1" ht="13.5">
      <c r="A34" s="17" t="s">
        <v>14</v>
      </c>
      <c r="B34" s="18">
        <v>21000000</v>
      </c>
      <c r="C34" s="20">
        <f>C35+C36</f>
        <v>11.2</v>
      </c>
      <c r="D34" s="20">
        <f>D35+D36</f>
        <v>0</v>
      </c>
      <c r="E34" s="20">
        <f>C34+D34</f>
        <v>11.2</v>
      </c>
      <c r="F34" s="20">
        <f>F36+F35</f>
        <v>11.2</v>
      </c>
      <c r="G34" s="20">
        <f>G35+G36</f>
        <v>0</v>
      </c>
      <c r="H34" s="20">
        <f>F34+G34</f>
        <v>11.2</v>
      </c>
      <c r="I34" s="20">
        <f>I35+I36</f>
        <v>0</v>
      </c>
      <c r="J34" s="20">
        <f>J35+J36</f>
        <v>0</v>
      </c>
      <c r="K34" s="20">
        <f>I34+J34</f>
        <v>0</v>
      </c>
      <c r="L34" s="24"/>
      <c r="M34" s="24"/>
      <c r="N34" s="20"/>
      <c r="O34" s="24"/>
      <c r="P34" s="24"/>
      <c r="Q34" s="24"/>
    </row>
    <row r="35" spans="1:17" s="19" customFormat="1" ht="13.5" hidden="1">
      <c r="A35" s="69" t="s">
        <v>73</v>
      </c>
      <c r="B35" s="10">
        <v>21050000</v>
      </c>
      <c r="C35" s="20"/>
      <c r="D35" s="20"/>
      <c r="E35" s="25">
        <f>C35+D35</f>
        <v>0</v>
      </c>
      <c r="F35" s="20">
        <v>0</v>
      </c>
      <c r="G35" s="20"/>
      <c r="H35" s="25">
        <f>F35+G35</f>
        <v>0</v>
      </c>
      <c r="I35" s="25">
        <v>0</v>
      </c>
      <c r="J35" s="25"/>
      <c r="K35" s="25">
        <f>I35+J35</f>
        <v>0</v>
      </c>
      <c r="L35" s="24"/>
      <c r="M35" s="24"/>
      <c r="N35" s="20"/>
      <c r="O35" s="25" t="e">
        <f>I35/F35*100</f>
        <v>#DIV/0!</v>
      </c>
      <c r="P35" s="25"/>
      <c r="Q35" s="25" t="e">
        <f>K35/H35*100</f>
        <v>#DIV/0!</v>
      </c>
    </row>
    <row r="36" spans="1:17" s="9" customFormat="1" ht="13.5">
      <c r="A36" s="70" t="s">
        <v>74</v>
      </c>
      <c r="B36" s="10">
        <v>21080000</v>
      </c>
      <c r="C36" s="24">
        <v>11.2</v>
      </c>
      <c r="D36" s="24"/>
      <c r="E36" s="25">
        <f>C36+D36</f>
        <v>11.2</v>
      </c>
      <c r="F36" s="72">
        <v>11.2</v>
      </c>
      <c r="G36" s="25"/>
      <c r="H36" s="25">
        <f>F36+G36</f>
        <v>11.2</v>
      </c>
      <c r="I36" s="25">
        <v>0</v>
      </c>
      <c r="J36" s="24"/>
      <c r="K36" s="25">
        <f>I36+J36</f>
        <v>0</v>
      </c>
      <c r="L36" s="24"/>
      <c r="M36" s="24"/>
      <c r="N36" s="20"/>
      <c r="O36" s="25"/>
      <c r="P36" s="25"/>
      <c r="Q36" s="25"/>
    </row>
    <row r="37" spans="1:17" s="9" customFormat="1" ht="27">
      <c r="A37" s="17" t="s">
        <v>24</v>
      </c>
      <c r="B37" s="18">
        <v>22000000</v>
      </c>
      <c r="C37" s="24">
        <f>C38</f>
        <v>2.1</v>
      </c>
      <c r="D37" s="24"/>
      <c r="E37" s="24">
        <f>C37+D37</f>
        <v>2.1</v>
      </c>
      <c r="F37" s="24">
        <f>F38</f>
        <v>2.1</v>
      </c>
      <c r="G37" s="24"/>
      <c r="H37" s="24">
        <f>F37+G37</f>
        <v>2.1</v>
      </c>
      <c r="I37" s="24">
        <f>I38</f>
        <v>2.9</v>
      </c>
      <c r="J37" s="24"/>
      <c r="K37" s="24">
        <f>I37+J37</f>
        <v>2.9</v>
      </c>
      <c r="L37" s="24">
        <f t="shared" si="0"/>
        <v>138.0952380952381</v>
      </c>
      <c r="M37" s="24"/>
      <c r="N37" s="20">
        <f t="shared" si="1"/>
        <v>138.0952380952381</v>
      </c>
      <c r="O37" s="24">
        <f t="shared" si="2"/>
        <v>138.0952380952381</v>
      </c>
      <c r="P37" s="24"/>
      <c r="Q37" s="20">
        <f t="shared" si="3"/>
        <v>138.0952380952381</v>
      </c>
    </row>
    <row r="38" spans="1:17" s="19" customFormat="1" ht="13.5">
      <c r="A38" s="44" t="s">
        <v>39</v>
      </c>
      <c r="B38" s="18">
        <v>22010000</v>
      </c>
      <c r="C38" s="20">
        <f>C40+C41+C39</f>
        <v>2.1</v>
      </c>
      <c r="D38" s="20">
        <f>D40+D41</f>
        <v>0</v>
      </c>
      <c r="E38" s="20">
        <f>E40+E41</f>
        <v>2.1</v>
      </c>
      <c r="F38" s="20">
        <f>F39+F40+F41</f>
        <v>2.1</v>
      </c>
      <c r="G38" s="20">
        <f>G40+G41</f>
        <v>0</v>
      </c>
      <c r="H38" s="20">
        <f>H40+H41</f>
        <v>2.1</v>
      </c>
      <c r="I38" s="20">
        <f>I40+I41+I42+I39</f>
        <v>2.9</v>
      </c>
      <c r="J38" s="20">
        <f>J40+J41+J42</f>
        <v>0</v>
      </c>
      <c r="K38" s="20">
        <f>K39+K40+K41</f>
        <v>2.9</v>
      </c>
      <c r="L38" s="24">
        <f t="shared" si="0"/>
        <v>138.0952380952381</v>
      </c>
      <c r="M38" s="24"/>
      <c r="N38" s="24">
        <f t="shared" si="1"/>
        <v>138.0952380952381</v>
      </c>
      <c r="O38" s="24">
        <f t="shared" si="2"/>
        <v>138.0952380952381</v>
      </c>
      <c r="P38" s="24"/>
      <c r="Q38" s="24">
        <f t="shared" si="3"/>
        <v>138.0952380952381</v>
      </c>
    </row>
    <row r="39" spans="1:17" s="11" customFormat="1" ht="13.5" hidden="1">
      <c r="A39" s="71" t="s">
        <v>75</v>
      </c>
      <c r="B39" s="10">
        <v>22010300</v>
      </c>
      <c r="C39" s="26"/>
      <c r="D39" s="26"/>
      <c r="E39" s="26"/>
      <c r="F39" s="26"/>
      <c r="G39" s="26"/>
      <c r="H39" s="26"/>
      <c r="I39" s="25"/>
      <c r="J39" s="25"/>
      <c r="K39" s="25">
        <f>I39</f>
        <v>0</v>
      </c>
      <c r="L39" s="25"/>
      <c r="M39" s="25"/>
      <c r="N39" s="25"/>
      <c r="O39" s="25" t="e">
        <f t="shared" si="2"/>
        <v>#DIV/0!</v>
      </c>
      <c r="P39" s="25"/>
      <c r="Q39" s="25"/>
    </row>
    <row r="40" spans="1:17" s="5" customFormat="1" ht="12.75">
      <c r="A40" s="55" t="s">
        <v>59</v>
      </c>
      <c r="B40" s="10">
        <v>22012500</v>
      </c>
      <c r="C40" s="25">
        <v>2.1</v>
      </c>
      <c r="D40" s="25"/>
      <c r="E40" s="25">
        <f>C40+D40</f>
        <v>2.1</v>
      </c>
      <c r="F40" s="75">
        <v>2.1</v>
      </c>
      <c r="G40" s="25"/>
      <c r="H40" s="25">
        <f aca="true" t="shared" si="7" ref="H40:H53">F40+G40</f>
        <v>2.1</v>
      </c>
      <c r="I40" s="25">
        <v>2.9</v>
      </c>
      <c r="J40" s="25"/>
      <c r="K40" s="25">
        <f aca="true" t="shared" si="8" ref="K40:K53">I40+J40</f>
        <v>2.9</v>
      </c>
      <c r="L40" s="25">
        <f t="shared" si="0"/>
        <v>138.0952380952381</v>
      </c>
      <c r="M40" s="25"/>
      <c r="N40" s="25">
        <f t="shared" si="1"/>
        <v>138.0952380952381</v>
      </c>
      <c r="O40" s="25">
        <f t="shared" si="2"/>
        <v>138.0952380952381</v>
      </c>
      <c r="P40" s="25"/>
      <c r="Q40" s="25">
        <f t="shared" si="3"/>
        <v>138.0952380952381</v>
      </c>
    </row>
    <row r="41" spans="1:17" s="5" customFormat="1" ht="26.25" hidden="1">
      <c r="A41" s="46" t="s">
        <v>40</v>
      </c>
      <c r="B41" s="10">
        <v>22012600</v>
      </c>
      <c r="C41" s="25"/>
      <c r="D41" s="25"/>
      <c r="E41" s="25">
        <f>C41</f>
        <v>0</v>
      </c>
      <c r="F41" s="75"/>
      <c r="G41" s="25"/>
      <c r="H41" s="25">
        <f t="shared" si="7"/>
        <v>0</v>
      </c>
      <c r="I41" s="25"/>
      <c r="J41" s="25"/>
      <c r="K41" s="25">
        <f t="shared" si="8"/>
        <v>0</v>
      </c>
      <c r="L41" s="25" t="e">
        <f t="shared" si="0"/>
        <v>#DIV/0!</v>
      </c>
      <c r="M41" s="25"/>
      <c r="N41" s="25" t="e">
        <f t="shared" si="1"/>
        <v>#DIV/0!</v>
      </c>
      <c r="O41" s="25" t="e">
        <f t="shared" si="2"/>
        <v>#DIV/0!</v>
      </c>
      <c r="P41" s="25"/>
      <c r="Q41" s="25" t="e">
        <f t="shared" si="3"/>
        <v>#DIV/0!</v>
      </c>
    </row>
    <row r="42" spans="1:17" s="9" customFormat="1" ht="12.75" hidden="1">
      <c r="A42" s="46" t="s">
        <v>44</v>
      </c>
      <c r="B42" s="10">
        <v>22012900</v>
      </c>
      <c r="C42" s="25"/>
      <c r="D42" s="24"/>
      <c r="E42" s="25">
        <f aca="true" t="shared" si="9" ref="E42:E53">C42+D42</f>
        <v>0</v>
      </c>
      <c r="F42" s="74"/>
      <c r="G42" s="25"/>
      <c r="H42" s="25">
        <f t="shared" si="7"/>
        <v>0</v>
      </c>
      <c r="I42" s="25"/>
      <c r="J42" s="24"/>
      <c r="K42" s="25">
        <f t="shared" si="8"/>
        <v>0</v>
      </c>
      <c r="L42" s="24"/>
      <c r="M42" s="24"/>
      <c r="N42" s="24"/>
      <c r="O42" s="24"/>
      <c r="P42" s="24"/>
      <c r="Q42" s="24"/>
    </row>
    <row r="43" spans="1:17" s="19" customFormat="1" ht="27" hidden="1">
      <c r="A43" s="57" t="s">
        <v>60</v>
      </c>
      <c r="B43" s="19">
        <v>22080000</v>
      </c>
      <c r="C43" s="20">
        <f>C44+C45</f>
        <v>0</v>
      </c>
      <c r="D43" s="20">
        <f>D44+D45</f>
        <v>0</v>
      </c>
      <c r="E43" s="20">
        <f t="shared" si="9"/>
        <v>0</v>
      </c>
      <c r="F43" s="76">
        <f>F44+F45</f>
        <v>0</v>
      </c>
      <c r="G43" s="20">
        <f>G44+G45</f>
        <v>0</v>
      </c>
      <c r="H43" s="20">
        <f t="shared" si="7"/>
        <v>0</v>
      </c>
      <c r="I43" s="20">
        <f>I44+I45</f>
        <v>0</v>
      </c>
      <c r="J43" s="20">
        <f>J44+J45</f>
        <v>0</v>
      </c>
      <c r="K43" s="20">
        <f t="shared" si="8"/>
        <v>0</v>
      </c>
      <c r="L43" s="20" t="e">
        <f t="shared" si="0"/>
        <v>#DIV/0!</v>
      </c>
      <c r="M43" s="20"/>
      <c r="N43" s="20" t="e">
        <f t="shared" si="1"/>
        <v>#DIV/0!</v>
      </c>
      <c r="O43" s="20" t="e">
        <f t="shared" si="2"/>
        <v>#DIV/0!</v>
      </c>
      <c r="P43" s="24"/>
      <c r="Q43" s="20" t="e">
        <f t="shared" si="3"/>
        <v>#DIV/0!</v>
      </c>
    </row>
    <row r="44" spans="1:17" s="5" customFormat="1" ht="26.25" hidden="1">
      <c r="A44" s="15" t="s">
        <v>25</v>
      </c>
      <c r="B44" s="10">
        <v>22010300</v>
      </c>
      <c r="C44" s="25"/>
      <c r="D44" s="25"/>
      <c r="E44" s="25">
        <f t="shared" si="9"/>
        <v>0</v>
      </c>
      <c r="F44" s="74"/>
      <c r="G44" s="25"/>
      <c r="H44" s="25">
        <f t="shared" si="7"/>
        <v>0</v>
      </c>
      <c r="I44" s="25"/>
      <c r="J44" s="25"/>
      <c r="K44" s="25">
        <f t="shared" si="8"/>
        <v>0</v>
      </c>
      <c r="L44" s="24" t="e">
        <f t="shared" si="0"/>
        <v>#DIV/0!</v>
      </c>
      <c r="M44" s="24" t="e">
        <f>J44/D44*100</f>
        <v>#DIV/0!</v>
      </c>
      <c r="N44" s="24" t="e">
        <f t="shared" si="1"/>
        <v>#DIV/0!</v>
      </c>
      <c r="O44" s="24" t="e">
        <f t="shared" si="2"/>
        <v>#DIV/0!</v>
      </c>
      <c r="P44" s="24"/>
      <c r="Q44" s="24" t="e">
        <f t="shared" si="3"/>
        <v>#DIV/0!</v>
      </c>
    </row>
    <row r="45" spans="1:17" s="9" customFormat="1" ht="29.25" customHeight="1" hidden="1">
      <c r="A45" s="15" t="s">
        <v>26</v>
      </c>
      <c r="B45" s="10">
        <v>22080400</v>
      </c>
      <c r="C45" s="25"/>
      <c r="D45" s="24"/>
      <c r="E45" s="25">
        <f t="shared" si="9"/>
        <v>0</v>
      </c>
      <c r="F45" s="75"/>
      <c r="G45" s="24"/>
      <c r="H45" s="25">
        <f t="shared" si="7"/>
        <v>0</v>
      </c>
      <c r="I45" s="25"/>
      <c r="J45" s="25"/>
      <c r="K45" s="25">
        <f t="shared" si="8"/>
        <v>0</v>
      </c>
      <c r="L45" s="25" t="e">
        <f t="shared" si="0"/>
        <v>#DIV/0!</v>
      </c>
      <c r="M45" s="25"/>
      <c r="N45" s="25" t="e">
        <f t="shared" si="1"/>
        <v>#DIV/0!</v>
      </c>
      <c r="O45" s="25" t="e">
        <f t="shared" si="2"/>
        <v>#DIV/0!</v>
      </c>
      <c r="P45" s="25"/>
      <c r="Q45" s="25" t="e">
        <f t="shared" si="3"/>
        <v>#DIV/0!</v>
      </c>
    </row>
    <row r="46" spans="1:17" s="19" customFormat="1" ht="13.5" hidden="1">
      <c r="A46" s="17" t="s">
        <v>66</v>
      </c>
      <c r="B46" s="18">
        <v>24060000</v>
      </c>
      <c r="C46" s="20"/>
      <c r="D46" s="20">
        <f>D48</f>
        <v>0</v>
      </c>
      <c r="E46" s="20">
        <f t="shared" si="9"/>
        <v>0</v>
      </c>
      <c r="F46" s="76">
        <f>F49+F47</f>
        <v>0</v>
      </c>
      <c r="G46" s="20">
        <f>G48</f>
        <v>0</v>
      </c>
      <c r="H46" s="20">
        <f t="shared" si="7"/>
        <v>0</v>
      </c>
      <c r="I46" s="20">
        <f>I49+I47</f>
        <v>0</v>
      </c>
      <c r="J46" s="20">
        <f>J48</f>
        <v>0</v>
      </c>
      <c r="K46" s="20">
        <f t="shared" si="8"/>
        <v>0</v>
      </c>
      <c r="L46" s="20"/>
      <c r="M46" s="20"/>
      <c r="N46" s="25"/>
      <c r="O46" s="25" t="e">
        <f t="shared" si="2"/>
        <v>#DIV/0!</v>
      </c>
      <c r="P46" s="25"/>
      <c r="Q46" s="25" t="e">
        <f t="shared" si="3"/>
        <v>#DIV/0!</v>
      </c>
    </row>
    <row r="47" spans="1:17" s="19" customFormat="1" ht="13.5" hidden="1">
      <c r="A47" s="17" t="s">
        <v>66</v>
      </c>
      <c r="B47" s="18">
        <v>24060300</v>
      </c>
      <c r="C47" s="20"/>
      <c r="D47" s="20"/>
      <c r="E47" s="20"/>
      <c r="F47" s="76"/>
      <c r="G47" s="20"/>
      <c r="H47" s="20"/>
      <c r="I47" s="20"/>
      <c r="J47" s="20"/>
      <c r="K47" s="20">
        <f>I47</f>
        <v>0</v>
      </c>
      <c r="L47" s="20"/>
      <c r="M47" s="20"/>
      <c r="N47" s="20"/>
      <c r="O47" s="25" t="e">
        <f t="shared" si="2"/>
        <v>#DIV/0!</v>
      </c>
      <c r="P47" s="25"/>
      <c r="Q47" s="25"/>
    </row>
    <row r="48" spans="1:17" s="9" customFormat="1" ht="31.5" customHeight="1" hidden="1">
      <c r="A48" s="56" t="s">
        <v>67</v>
      </c>
      <c r="B48" s="10">
        <v>24062100</v>
      </c>
      <c r="C48" s="25"/>
      <c r="D48" s="24"/>
      <c r="E48" s="25"/>
      <c r="F48" s="25"/>
      <c r="G48" s="25">
        <v>0</v>
      </c>
      <c r="H48" s="25">
        <f t="shared" si="7"/>
        <v>0</v>
      </c>
      <c r="I48" s="25"/>
      <c r="J48" s="25"/>
      <c r="K48" s="25">
        <f t="shared" si="8"/>
        <v>0</v>
      </c>
      <c r="L48" s="24"/>
      <c r="M48" s="24"/>
      <c r="N48" s="24"/>
      <c r="O48" s="25"/>
      <c r="P48" s="25"/>
      <c r="Q48" s="25"/>
    </row>
    <row r="49" spans="1:17" s="9" customFormat="1" ht="51.75" customHeight="1" hidden="1">
      <c r="A49" s="56" t="s">
        <v>81</v>
      </c>
      <c r="B49" s="10">
        <v>24062200</v>
      </c>
      <c r="C49" s="25"/>
      <c r="D49" s="24"/>
      <c r="E49" s="25"/>
      <c r="F49" s="25"/>
      <c r="G49" s="25"/>
      <c r="H49" s="25"/>
      <c r="I49" s="25"/>
      <c r="J49" s="25"/>
      <c r="K49" s="25"/>
      <c r="L49" s="24"/>
      <c r="M49" s="24"/>
      <c r="N49" s="24"/>
      <c r="O49" s="25" t="e">
        <f t="shared" si="2"/>
        <v>#DIV/0!</v>
      </c>
      <c r="P49" s="25"/>
      <c r="Q49" s="25"/>
    </row>
    <row r="50" spans="1:17" s="19" customFormat="1" ht="13.5">
      <c r="A50" s="54" t="s">
        <v>61</v>
      </c>
      <c r="B50" s="18">
        <v>22090000</v>
      </c>
      <c r="C50" s="20">
        <v>0.4</v>
      </c>
      <c r="D50" s="20"/>
      <c r="E50" s="20">
        <f t="shared" si="9"/>
        <v>0.4</v>
      </c>
      <c r="F50" s="77">
        <v>0.4</v>
      </c>
      <c r="G50" s="20"/>
      <c r="H50" s="20">
        <f t="shared" si="7"/>
        <v>0.4</v>
      </c>
      <c r="I50" s="20">
        <v>0.07</v>
      </c>
      <c r="J50" s="20"/>
      <c r="K50" s="20">
        <f t="shared" si="8"/>
        <v>0.07</v>
      </c>
      <c r="L50" s="20">
        <f t="shared" si="0"/>
        <v>17.5</v>
      </c>
      <c r="M50" s="20"/>
      <c r="N50" s="20">
        <f t="shared" si="1"/>
        <v>17.5</v>
      </c>
      <c r="O50" s="20">
        <f t="shared" si="2"/>
        <v>17.5</v>
      </c>
      <c r="P50" s="20"/>
      <c r="Q50" s="20">
        <f t="shared" si="3"/>
        <v>17.5</v>
      </c>
    </row>
    <row r="51" spans="1:17" s="19" customFormat="1" ht="13.5">
      <c r="A51" s="22" t="s">
        <v>15</v>
      </c>
      <c r="B51" s="18">
        <v>25000000</v>
      </c>
      <c r="C51" s="20">
        <f>C52+C53</f>
        <v>0</v>
      </c>
      <c r="D51" s="20">
        <f>D52+D53</f>
        <v>0</v>
      </c>
      <c r="E51" s="20">
        <f t="shared" si="9"/>
        <v>0</v>
      </c>
      <c r="F51" s="20">
        <f>F52+F53</f>
        <v>0</v>
      </c>
      <c r="G51" s="20">
        <f>G52+G53</f>
        <v>25.8</v>
      </c>
      <c r="H51" s="20">
        <f t="shared" si="7"/>
        <v>25.8</v>
      </c>
      <c r="I51" s="20">
        <f>I52+I53</f>
        <v>0</v>
      </c>
      <c r="J51" s="20">
        <f>J52+J53</f>
        <v>25.8</v>
      </c>
      <c r="K51" s="20">
        <f t="shared" si="8"/>
        <v>25.8</v>
      </c>
      <c r="L51" s="24"/>
      <c r="M51" s="24"/>
      <c r="N51" s="24"/>
      <c r="O51" s="24"/>
      <c r="P51" s="24">
        <f>J51/G51*100</f>
        <v>100</v>
      </c>
      <c r="Q51" s="24">
        <f t="shared" si="3"/>
        <v>100</v>
      </c>
    </row>
    <row r="52" spans="1:18" s="9" customFormat="1" ht="26.25">
      <c r="A52" s="21" t="s">
        <v>28</v>
      </c>
      <c r="B52" s="10">
        <v>25010000</v>
      </c>
      <c r="C52" s="24"/>
      <c r="D52" s="25"/>
      <c r="E52" s="25">
        <f t="shared" si="9"/>
        <v>0</v>
      </c>
      <c r="F52" s="38"/>
      <c r="G52" s="25"/>
      <c r="H52" s="25">
        <f t="shared" si="7"/>
        <v>0</v>
      </c>
      <c r="I52" s="24"/>
      <c r="J52" s="25"/>
      <c r="K52" s="25">
        <f t="shared" si="8"/>
        <v>0</v>
      </c>
      <c r="L52" s="24"/>
      <c r="M52" s="25"/>
      <c r="N52" s="25"/>
      <c r="O52" s="25"/>
      <c r="P52" s="25"/>
      <c r="Q52" s="25"/>
      <c r="R52" s="5"/>
    </row>
    <row r="53" spans="1:18" s="9" customFormat="1" ht="12.75">
      <c r="A53" s="21" t="s">
        <v>16</v>
      </c>
      <c r="B53" s="10">
        <v>25020000</v>
      </c>
      <c r="C53" s="24"/>
      <c r="D53" s="25">
        <v>0</v>
      </c>
      <c r="E53" s="25">
        <f t="shared" si="9"/>
        <v>0</v>
      </c>
      <c r="F53" s="38"/>
      <c r="G53" s="25">
        <v>25.8</v>
      </c>
      <c r="H53" s="25">
        <f t="shared" si="7"/>
        <v>25.8</v>
      </c>
      <c r="I53" s="24"/>
      <c r="J53" s="25">
        <v>25.8</v>
      </c>
      <c r="K53" s="25">
        <f t="shared" si="8"/>
        <v>25.8</v>
      </c>
      <c r="L53" s="24"/>
      <c r="M53" s="24"/>
      <c r="N53" s="24"/>
      <c r="O53" s="24"/>
      <c r="P53" s="24"/>
      <c r="Q53" s="24"/>
      <c r="R53" s="5"/>
    </row>
    <row r="54" spans="1:17" s="61" customFormat="1" ht="15">
      <c r="A54" s="30" t="s">
        <v>29</v>
      </c>
      <c r="B54" s="60"/>
      <c r="C54" s="31">
        <f aca="true" t="shared" si="10" ref="C54:J54">C15+C33</f>
        <v>2594.9999999999995</v>
      </c>
      <c r="D54" s="31">
        <f t="shared" si="10"/>
        <v>5.4</v>
      </c>
      <c r="E54" s="31">
        <f t="shared" si="10"/>
        <v>2600.3999999999996</v>
      </c>
      <c r="F54" s="31">
        <f t="shared" si="10"/>
        <v>2594.9999999999995</v>
      </c>
      <c r="G54" s="31">
        <f t="shared" si="10"/>
        <v>31.200000000000003</v>
      </c>
      <c r="H54" s="31">
        <f t="shared" si="10"/>
        <v>2626.2</v>
      </c>
      <c r="I54" s="31">
        <f t="shared" si="10"/>
        <v>2540.6899999999996</v>
      </c>
      <c r="J54" s="31">
        <f t="shared" si="10"/>
        <v>30</v>
      </c>
      <c r="K54" s="31">
        <f>I54+J54</f>
        <v>2570.6899999999996</v>
      </c>
      <c r="L54" s="24">
        <f t="shared" si="0"/>
        <v>97.90712909441234</v>
      </c>
      <c r="M54" s="24">
        <f>J54/D54*100</f>
        <v>555.5555555555555</v>
      </c>
      <c r="N54" s="24">
        <f t="shared" si="1"/>
        <v>98.85748346408245</v>
      </c>
      <c r="O54" s="24">
        <f t="shared" si="2"/>
        <v>97.90712909441234</v>
      </c>
      <c r="P54" s="24">
        <f>J54/G54*100</f>
        <v>96.15384615384615</v>
      </c>
      <c r="Q54" s="24">
        <f t="shared" si="3"/>
        <v>97.88629959637498</v>
      </c>
    </row>
    <row r="55" spans="1:17" s="28" customFormat="1" ht="13.5">
      <c r="A55" s="29" t="s">
        <v>17</v>
      </c>
      <c r="B55" s="29">
        <v>40000000</v>
      </c>
      <c r="C55" s="27">
        <f>C58+C67+C69</f>
        <v>0</v>
      </c>
      <c r="D55" s="27">
        <f aca="true" t="shared" si="11" ref="D55:I55">D58+D67+D69</f>
        <v>0</v>
      </c>
      <c r="E55" s="27">
        <f t="shared" si="11"/>
        <v>0</v>
      </c>
      <c r="F55" s="27">
        <f>F58+F67+F69</f>
        <v>42.6</v>
      </c>
      <c r="G55" s="27">
        <f t="shared" si="11"/>
        <v>0</v>
      </c>
      <c r="H55" s="27">
        <f t="shared" si="11"/>
        <v>42.6</v>
      </c>
      <c r="I55" s="27">
        <f t="shared" si="11"/>
        <v>42.6</v>
      </c>
      <c r="J55" s="27">
        <f>J58+J67+J69+J78</f>
        <v>0</v>
      </c>
      <c r="K55" s="27">
        <f>K58+K67+K69</f>
        <v>42.6</v>
      </c>
      <c r="L55" s="24"/>
      <c r="M55" s="24"/>
      <c r="N55" s="24"/>
      <c r="O55" s="24">
        <f t="shared" si="2"/>
        <v>100</v>
      </c>
      <c r="P55" s="24"/>
      <c r="Q55" s="24">
        <f t="shared" si="3"/>
        <v>100</v>
      </c>
    </row>
    <row r="56" spans="1:17" s="28" customFormat="1" ht="14.25" hidden="1">
      <c r="A56" s="39" t="s">
        <v>37</v>
      </c>
      <c r="B56" s="41">
        <v>41020000</v>
      </c>
      <c r="C56" s="42">
        <f>C57</f>
        <v>0</v>
      </c>
      <c r="D56" s="42">
        <f aca="true" t="shared" si="12" ref="D56:K56">D57</f>
        <v>0</v>
      </c>
      <c r="E56" s="42">
        <f t="shared" si="12"/>
        <v>0</v>
      </c>
      <c r="F56" s="42">
        <f t="shared" si="12"/>
        <v>0</v>
      </c>
      <c r="G56" s="42">
        <f t="shared" si="12"/>
        <v>0</v>
      </c>
      <c r="H56" s="42">
        <f t="shared" si="12"/>
        <v>0</v>
      </c>
      <c r="I56" s="42">
        <f t="shared" si="12"/>
        <v>0</v>
      </c>
      <c r="J56" s="42">
        <f t="shared" si="12"/>
        <v>0</v>
      </c>
      <c r="K56" s="42">
        <f t="shared" si="12"/>
        <v>0</v>
      </c>
      <c r="L56" s="24" t="e">
        <f t="shared" si="0"/>
        <v>#DIV/0!</v>
      </c>
      <c r="M56" s="24"/>
      <c r="N56" s="24" t="e">
        <f t="shared" si="1"/>
        <v>#DIV/0!</v>
      </c>
      <c r="O56" s="24" t="e">
        <f t="shared" si="2"/>
        <v>#DIV/0!</v>
      </c>
      <c r="P56" s="24" t="e">
        <f>J56/G56*100</f>
        <v>#DIV/0!</v>
      </c>
      <c r="Q56" s="24" t="e">
        <f t="shared" si="3"/>
        <v>#DIV/0!</v>
      </c>
    </row>
    <row r="57" spans="1:18" s="28" customFormat="1" ht="39" hidden="1">
      <c r="A57" s="45" t="s">
        <v>41</v>
      </c>
      <c r="B57" s="40">
        <v>41020200</v>
      </c>
      <c r="C57" s="43"/>
      <c r="D57" s="43"/>
      <c r="E57" s="43">
        <f>C57+D57</f>
        <v>0</v>
      </c>
      <c r="F57" s="43"/>
      <c r="G57" s="43"/>
      <c r="H57" s="43">
        <f>F57+G57</f>
        <v>0</v>
      </c>
      <c r="I57" s="43"/>
      <c r="J57" s="43"/>
      <c r="K57" s="43">
        <f>I57+J57</f>
        <v>0</v>
      </c>
      <c r="L57" s="24" t="e">
        <f t="shared" si="0"/>
        <v>#DIV/0!</v>
      </c>
      <c r="M57" s="24"/>
      <c r="N57" s="24" t="e">
        <f t="shared" si="1"/>
        <v>#DIV/0!</v>
      </c>
      <c r="O57" s="24" t="e">
        <f t="shared" si="2"/>
        <v>#DIV/0!</v>
      </c>
      <c r="P57" s="24" t="e">
        <f>J57/G57*100</f>
        <v>#DIV/0!</v>
      </c>
      <c r="Q57" s="24" t="e">
        <f t="shared" si="3"/>
        <v>#DIV/0!</v>
      </c>
      <c r="R57" s="50"/>
    </row>
    <row r="58" spans="1:17" s="19" customFormat="1" ht="14.25" hidden="1">
      <c r="A58" s="39" t="s">
        <v>18</v>
      </c>
      <c r="B58" s="18">
        <v>41030000</v>
      </c>
      <c r="C58" s="20">
        <f>C60+C61+C62+C63</f>
        <v>0</v>
      </c>
      <c r="D58" s="20">
        <f aca="true" t="shared" si="13" ref="D58:J58">D60+D61+D62+D63</f>
        <v>0</v>
      </c>
      <c r="E58" s="20">
        <f t="shared" si="13"/>
        <v>0</v>
      </c>
      <c r="F58" s="20">
        <f t="shared" si="13"/>
        <v>0</v>
      </c>
      <c r="G58" s="20">
        <f t="shared" si="13"/>
        <v>0</v>
      </c>
      <c r="H58" s="20">
        <f t="shared" si="13"/>
        <v>0</v>
      </c>
      <c r="I58" s="20">
        <f>I60+I61+I62+I63</f>
        <v>0</v>
      </c>
      <c r="J58" s="20">
        <f t="shared" si="13"/>
        <v>0</v>
      </c>
      <c r="K58" s="20">
        <f>K60+K61+K62+K63</f>
        <v>0</v>
      </c>
      <c r="L58" s="24" t="e">
        <f t="shared" si="0"/>
        <v>#DIV/0!</v>
      </c>
      <c r="M58" s="24"/>
      <c r="N58" s="24" t="e">
        <f t="shared" si="1"/>
        <v>#DIV/0!</v>
      </c>
      <c r="O58" s="24" t="e">
        <f t="shared" si="2"/>
        <v>#DIV/0!</v>
      </c>
      <c r="P58" s="24"/>
      <c r="Q58" s="24" t="e">
        <f t="shared" si="3"/>
        <v>#DIV/0!</v>
      </c>
    </row>
    <row r="59" spans="1:17" s="19" customFormat="1" ht="13.5" hidden="1">
      <c r="A59" s="15" t="s">
        <v>36</v>
      </c>
      <c r="B59" s="10">
        <v>41030400</v>
      </c>
      <c r="C59" s="25"/>
      <c r="D59" s="25"/>
      <c r="E59" s="25">
        <v>0</v>
      </c>
      <c r="F59" s="25"/>
      <c r="G59" s="25"/>
      <c r="H59" s="25">
        <v>0</v>
      </c>
      <c r="I59" s="20"/>
      <c r="J59" s="25"/>
      <c r="K59" s="20">
        <f>SUM(K60:K69)</f>
        <v>42.6</v>
      </c>
      <c r="L59" s="24" t="e">
        <f t="shared" si="0"/>
        <v>#DIV/0!</v>
      </c>
      <c r="M59" s="24"/>
      <c r="N59" s="24" t="e">
        <f t="shared" si="1"/>
        <v>#DIV/0!</v>
      </c>
      <c r="O59" s="24" t="e">
        <f t="shared" si="2"/>
        <v>#DIV/0!</v>
      </c>
      <c r="P59" s="24" t="e">
        <f>J59/G59*100</f>
        <v>#DIV/0!</v>
      </c>
      <c r="Q59" s="24" t="e">
        <f t="shared" si="3"/>
        <v>#DIV/0!</v>
      </c>
    </row>
    <row r="60" spans="1:17" s="19" customFormat="1" ht="24" hidden="1">
      <c r="A60" s="65" t="s">
        <v>70</v>
      </c>
      <c r="B60" s="10">
        <v>41033200</v>
      </c>
      <c r="C60" s="25"/>
      <c r="D60" s="25"/>
      <c r="E60" s="25"/>
      <c r="F60" s="73">
        <v>0</v>
      </c>
      <c r="G60" s="25"/>
      <c r="H60" s="25">
        <f aca="true" t="shared" si="14" ref="H60:H77">F60+G60</f>
        <v>0</v>
      </c>
      <c r="I60" s="73">
        <v>0</v>
      </c>
      <c r="J60" s="25"/>
      <c r="K60" s="25">
        <f aca="true" t="shared" si="15" ref="K60:K67">I60+J60</f>
        <v>0</v>
      </c>
      <c r="L60" s="24"/>
      <c r="M60" s="24"/>
      <c r="N60" s="24"/>
      <c r="O60" s="25" t="e">
        <f>I60/F60*100</f>
        <v>#DIV/0!</v>
      </c>
      <c r="P60" s="25"/>
      <c r="Q60" s="25" t="e">
        <f>K60/H60*100</f>
        <v>#DIV/0!</v>
      </c>
    </row>
    <row r="61" spans="1:17" s="5" customFormat="1" ht="16.5" customHeight="1" hidden="1">
      <c r="A61" s="21" t="s">
        <v>34</v>
      </c>
      <c r="B61" s="10">
        <v>41033900</v>
      </c>
      <c r="C61" s="25"/>
      <c r="D61" s="25"/>
      <c r="E61" s="25">
        <f aca="true" t="shared" si="16" ref="E61:E67">C61+D61</f>
        <v>0</v>
      </c>
      <c r="F61" s="73"/>
      <c r="G61" s="25"/>
      <c r="H61" s="25">
        <f t="shared" si="14"/>
        <v>0</v>
      </c>
      <c r="I61" s="73"/>
      <c r="J61" s="25"/>
      <c r="K61" s="25">
        <f t="shared" si="15"/>
        <v>0</v>
      </c>
      <c r="L61" s="25" t="e">
        <f t="shared" si="0"/>
        <v>#DIV/0!</v>
      </c>
      <c r="M61" s="25"/>
      <c r="N61" s="25" t="e">
        <f t="shared" si="1"/>
        <v>#DIV/0!</v>
      </c>
      <c r="O61" s="25" t="e">
        <f t="shared" si="2"/>
        <v>#DIV/0!</v>
      </c>
      <c r="P61" s="25"/>
      <c r="Q61" s="25" t="e">
        <f t="shared" si="3"/>
        <v>#DIV/0!</v>
      </c>
    </row>
    <row r="62" spans="1:17" s="5" customFormat="1" ht="17.25" customHeight="1" hidden="1">
      <c r="A62" s="37" t="s">
        <v>35</v>
      </c>
      <c r="B62" s="3">
        <v>41034200</v>
      </c>
      <c r="C62" s="25"/>
      <c r="D62" s="25"/>
      <c r="E62" s="25">
        <f t="shared" si="16"/>
        <v>0</v>
      </c>
      <c r="F62" s="73"/>
      <c r="G62" s="25"/>
      <c r="H62" s="25">
        <f t="shared" si="14"/>
        <v>0</v>
      </c>
      <c r="I62" s="73"/>
      <c r="J62" s="25"/>
      <c r="K62" s="25">
        <f t="shared" si="15"/>
        <v>0</v>
      </c>
      <c r="L62" s="25" t="e">
        <f t="shared" si="0"/>
        <v>#DIV/0!</v>
      </c>
      <c r="M62" s="25"/>
      <c r="N62" s="25" t="e">
        <f t="shared" si="1"/>
        <v>#DIV/0!</v>
      </c>
      <c r="O62" s="25" t="e">
        <f t="shared" si="2"/>
        <v>#DIV/0!</v>
      </c>
      <c r="P62" s="25"/>
      <c r="Q62" s="25" t="e">
        <f t="shared" si="3"/>
        <v>#DIV/0!</v>
      </c>
    </row>
    <row r="63" spans="1:17" s="5" customFormat="1" ht="26.25" hidden="1">
      <c r="A63" s="37" t="s">
        <v>46</v>
      </c>
      <c r="B63" s="3">
        <v>41034500</v>
      </c>
      <c r="C63" s="25"/>
      <c r="D63" s="25"/>
      <c r="E63" s="25">
        <f t="shared" si="16"/>
        <v>0</v>
      </c>
      <c r="F63" s="74"/>
      <c r="G63" s="25"/>
      <c r="H63" s="25">
        <f t="shared" si="14"/>
        <v>0</v>
      </c>
      <c r="I63" s="74"/>
      <c r="J63" s="25"/>
      <c r="K63" s="25">
        <f t="shared" si="15"/>
        <v>0</v>
      </c>
      <c r="L63" s="24"/>
      <c r="M63" s="24"/>
      <c r="N63" s="24"/>
      <c r="O63" s="24" t="e">
        <f t="shared" si="2"/>
        <v>#DIV/0!</v>
      </c>
      <c r="P63" s="24"/>
      <c r="Q63" s="24" t="e">
        <f t="shared" si="3"/>
        <v>#DIV/0!</v>
      </c>
    </row>
    <row r="64" spans="1:17" s="11" customFormat="1" ht="20.25" customHeight="1" hidden="1">
      <c r="A64" s="16" t="s">
        <v>4</v>
      </c>
      <c r="B64" s="3">
        <v>41035000</v>
      </c>
      <c r="C64" s="25"/>
      <c r="D64" s="25"/>
      <c r="E64" s="25">
        <f t="shared" si="16"/>
        <v>0</v>
      </c>
      <c r="F64" s="25"/>
      <c r="G64" s="25"/>
      <c r="H64" s="25">
        <f t="shared" si="14"/>
        <v>0</v>
      </c>
      <c r="I64" s="25"/>
      <c r="J64" s="25"/>
      <c r="K64" s="25">
        <f t="shared" si="15"/>
        <v>0</v>
      </c>
      <c r="L64" s="24" t="e">
        <f t="shared" si="0"/>
        <v>#DIV/0!</v>
      </c>
      <c r="M64" s="24"/>
      <c r="N64" s="24" t="e">
        <f t="shared" si="1"/>
        <v>#DIV/0!</v>
      </c>
      <c r="O64" s="24" t="e">
        <f t="shared" si="2"/>
        <v>#DIV/0!</v>
      </c>
      <c r="P64" s="24" t="e">
        <f>J64/G64*100</f>
        <v>#DIV/0!</v>
      </c>
      <c r="Q64" s="24" t="e">
        <f t="shared" si="3"/>
        <v>#DIV/0!</v>
      </c>
    </row>
    <row r="65" spans="1:17" s="11" customFormat="1" ht="26.25" hidden="1">
      <c r="A65" s="45" t="s">
        <v>45</v>
      </c>
      <c r="B65" s="3">
        <v>41035400</v>
      </c>
      <c r="C65" s="25"/>
      <c r="D65" s="25"/>
      <c r="E65" s="25">
        <f t="shared" si="16"/>
        <v>0</v>
      </c>
      <c r="F65" s="25"/>
      <c r="G65" s="25"/>
      <c r="H65" s="25">
        <f t="shared" si="14"/>
        <v>0</v>
      </c>
      <c r="I65" s="25"/>
      <c r="J65" s="25"/>
      <c r="K65" s="25">
        <f t="shared" si="15"/>
        <v>0</v>
      </c>
      <c r="L65" s="24" t="e">
        <f t="shared" si="0"/>
        <v>#DIV/0!</v>
      </c>
      <c r="M65" s="24"/>
      <c r="N65" s="24" t="e">
        <f t="shared" si="1"/>
        <v>#DIV/0!</v>
      </c>
      <c r="O65" s="24" t="e">
        <f t="shared" si="2"/>
        <v>#DIV/0!</v>
      </c>
      <c r="P65" s="24"/>
      <c r="Q65" s="24" t="e">
        <f t="shared" si="3"/>
        <v>#DIV/0!</v>
      </c>
    </row>
    <row r="66" spans="1:17" s="5" customFormat="1" ht="52.5" hidden="1">
      <c r="A66" s="16" t="s">
        <v>27</v>
      </c>
      <c r="B66" s="3">
        <v>41035800</v>
      </c>
      <c r="C66" s="25"/>
      <c r="D66" s="25"/>
      <c r="E66" s="25">
        <f t="shared" si="16"/>
        <v>0</v>
      </c>
      <c r="F66" s="25"/>
      <c r="G66" s="25"/>
      <c r="H66" s="25">
        <f t="shared" si="14"/>
        <v>0</v>
      </c>
      <c r="I66" s="25"/>
      <c r="J66" s="25"/>
      <c r="K66" s="25">
        <f t="shared" si="15"/>
        <v>0</v>
      </c>
      <c r="L66" s="24" t="e">
        <f t="shared" si="0"/>
        <v>#DIV/0!</v>
      </c>
      <c r="M66" s="24"/>
      <c r="N66" s="24" t="e">
        <f t="shared" si="1"/>
        <v>#DIV/0!</v>
      </c>
      <c r="O66" s="24" t="e">
        <f t="shared" si="2"/>
        <v>#DIV/0!</v>
      </c>
      <c r="P66" s="24"/>
      <c r="Q66" s="24" t="e">
        <f t="shared" si="3"/>
        <v>#DIV/0!</v>
      </c>
    </row>
    <row r="67" spans="1:17" s="19" customFormat="1" ht="18" customHeight="1" hidden="1">
      <c r="A67" s="66" t="s">
        <v>62</v>
      </c>
      <c r="B67" s="67">
        <v>41040000</v>
      </c>
      <c r="C67" s="20">
        <f>C68</f>
        <v>0</v>
      </c>
      <c r="D67" s="20"/>
      <c r="E67" s="20">
        <f t="shared" si="16"/>
        <v>0</v>
      </c>
      <c r="F67" s="20">
        <f>F68</f>
        <v>0</v>
      </c>
      <c r="G67" s="20"/>
      <c r="H67" s="20">
        <f t="shared" si="14"/>
        <v>0</v>
      </c>
      <c r="I67" s="20">
        <f>I68</f>
        <v>0</v>
      </c>
      <c r="J67" s="20"/>
      <c r="K67" s="20">
        <f t="shared" si="15"/>
        <v>0</v>
      </c>
      <c r="L67" s="20" t="e">
        <f t="shared" si="0"/>
        <v>#DIV/0!</v>
      </c>
      <c r="M67" s="20"/>
      <c r="N67" s="20" t="e">
        <f t="shared" si="1"/>
        <v>#DIV/0!</v>
      </c>
      <c r="O67" s="20" t="e">
        <f t="shared" si="2"/>
        <v>#DIV/0!</v>
      </c>
      <c r="P67" s="20"/>
      <c r="Q67" s="20" t="e">
        <f t="shared" si="3"/>
        <v>#DIV/0!</v>
      </c>
    </row>
    <row r="68" spans="1:17" s="5" customFormat="1" ht="37.5" customHeight="1" hidden="1">
      <c r="A68" s="58" t="s">
        <v>63</v>
      </c>
      <c r="B68" s="3">
        <v>41040200</v>
      </c>
      <c r="C68" s="25"/>
      <c r="D68" s="25"/>
      <c r="E68" s="25">
        <f>C68+D68</f>
        <v>0</v>
      </c>
      <c r="F68" s="73"/>
      <c r="G68" s="25"/>
      <c r="H68" s="25">
        <f t="shared" si="14"/>
        <v>0</v>
      </c>
      <c r="I68" s="25"/>
      <c r="J68" s="25"/>
      <c r="K68" s="25">
        <f aca="true" t="shared" si="17" ref="K68:K77">I68+J68</f>
        <v>0</v>
      </c>
      <c r="L68" s="25" t="e">
        <f t="shared" si="0"/>
        <v>#DIV/0!</v>
      </c>
      <c r="M68" s="25"/>
      <c r="N68" s="25" t="e">
        <f t="shared" si="1"/>
        <v>#DIV/0!</v>
      </c>
      <c r="O68" s="25" t="e">
        <f t="shared" si="2"/>
        <v>#DIV/0!</v>
      </c>
      <c r="P68" s="25"/>
      <c r="Q68" s="25" t="e">
        <f t="shared" si="3"/>
        <v>#DIV/0!</v>
      </c>
    </row>
    <row r="69" spans="1:17" s="19" customFormat="1" ht="21.75" customHeight="1">
      <c r="A69" s="68" t="s">
        <v>68</v>
      </c>
      <c r="B69" s="67">
        <v>41050000</v>
      </c>
      <c r="C69" s="20">
        <f>C71+C72+C73</f>
        <v>0</v>
      </c>
      <c r="D69" s="20"/>
      <c r="E69" s="20"/>
      <c r="F69" s="20">
        <f>F71+F72+F73+F77+F76+F70+F75</f>
        <v>42.6</v>
      </c>
      <c r="G69" s="20">
        <f>G71</f>
        <v>0</v>
      </c>
      <c r="H69" s="20">
        <f t="shared" si="14"/>
        <v>42.6</v>
      </c>
      <c r="I69" s="20">
        <f>I71+I72+I73+I74+I77+I70+I75+I76</f>
        <v>42.6</v>
      </c>
      <c r="J69" s="20">
        <f>J71</f>
        <v>0</v>
      </c>
      <c r="K69" s="20">
        <f>I69+J69</f>
        <v>42.6</v>
      </c>
      <c r="L69" s="25"/>
      <c r="M69" s="20"/>
      <c r="N69" s="20"/>
      <c r="O69" s="24">
        <f t="shared" si="2"/>
        <v>100</v>
      </c>
      <c r="P69" s="20"/>
      <c r="Q69" s="20">
        <f t="shared" si="3"/>
        <v>100</v>
      </c>
    </row>
    <row r="70" spans="1:17" s="19" customFormat="1" ht="29.25" customHeight="1" hidden="1">
      <c r="A70" s="63" t="s">
        <v>89</v>
      </c>
      <c r="B70" s="3">
        <v>41050900</v>
      </c>
      <c r="C70" s="20"/>
      <c r="D70" s="20"/>
      <c r="E70" s="20"/>
      <c r="F70" s="25"/>
      <c r="G70" s="20"/>
      <c r="H70" s="20"/>
      <c r="I70" s="25"/>
      <c r="J70" s="25"/>
      <c r="K70" s="25">
        <f>I70</f>
        <v>0</v>
      </c>
      <c r="L70" s="25"/>
      <c r="M70" s="25"/>
      <c r="N70" s="25"/>
      <c r="O70" s="25" t="e">
        <f t="shared" si="2"/>
        <v>#DIV/0!</v>
      </c>
      <c r="P70" s="25"/>
      <c r="Q70" s="25">
        <v>100</v>
      </c>
    </row>
    <row r="71" spans="1:17" s="5" customFormat="1" ht="28.5" customHeight="1" hidden="1">
      <c r="A71" s="63" t="s">
        <v>69</v>
      </c>
      <c r="B71" s="3">
        <v>41051100</v>
      </c>
      <c r="C71" s="25"/>
      <c r="D71" s="25"/>
      <c r="E71" s="25"/>
      <c r="F71" s="25"/>
      <c r="G71" s="25">
        <v>0</v>
      </c>
      <c r="H71" s="25">
        <f t="shared" si="14"/>
        <v>0</v>
      </c>
      <c r="I71" s="25"/>
      <c r="J71" s="25">
        <v>0</v>
      </c>
      <c r="K71" s="25">
        <f t="shared" si="17"/>
        <v>0</v>
      </c>
      <c r="L71" s="25"/>
      <c r="M71" s="24"/>
      <c r="N71" s="24"/>
      <c r="O71" s="25" t="e">
        <f t="shared" si="2"/>
        <v>#DIV/0!</v>
      </c>
      <c r="P71" s="25"/>
      <c r="Q71" s="26" t="e">
        <f t="shared" si="3"/>
        <v>#DIV/0!</v>
      </c>
    </row>
    <row r="72" spans="1:17" s="5" customFormat="1" ht="34.5" customHeight="1" hidden="1">
      <c r="A72" s="65" t="s">
        <v>71</v>
      </c>
      <c r="B72" s="3">
        <v>41051200</v>
      </c>
      <c r="C72" s="25"/>
      <c r="D72" s="25"/>
      <c r="E72" s="25"/>
      <c r="F72" s="73"/>
      <c r="G72" s="25"/>
      <c r="H72" s="25">
        <f t="shared" si="14"/>
        <v>0</v>
      </c>
      <c r="I72" s="25"/>
      <c r="J72" s="25"/>
      <c r="K72" s="25">
        <f t="shared" si="17"/>
        <v>0</v>
      </c>
      <c r="L72" s="25" t="e">
        <f t="shared" si="0"/>
        <v>#DIV/0!</v>
      </c>
      <c r="M72" s="24"/>
      <c r="N72" s="24"/>
      <c r="O72" s="25" t="e">
        <f t="shared" si="2"/>
        <v>#DIV/0!</v>
      </c>
      <c r="P72" s="25"/>
      <c r="Q72" s="25" t="e">
        <f t="shared" si="3"/>
        <v>#DIV/0!</v>
      </c>
    </row>
    <row r="73" spans="1:17" s="5" customFormat="1" ht="34.5" customHeight="1" hidden="1">
      <c r="A73" s="65" t="s">
        <v>72</v>
      </c>
      <c r="B73" s="3">
        <v>41051400</v>
      </c>
      <c r="C73" s="25"/>
      <c r="D73" s="25"/>
      <c r="E73" s="25"/>
      <c r="F73" s="73"/>
      <c r="G73" s="25"/>
      <c r="H73" s="25">
        <f t="shared" si="14"/>
        <v>0</v>
      </c>
      <c r="I73" s="25"/>
      <c r="J73" s="25"/>
      <c r="K73" s="25">
        <f t="shared" si="17"/>
        <v>0</v>
      </c>
      <c r="L73" s="25"/>
      <c r="M73" s="24"/>
      <c r="N73" s="24"/>
      <c r="O73" s="25" t="e">
        <f t="shared" si="2"/>
        <v>#DIV/0!</v>
      </c>
      <c r="P73" s="24"/>
      <c r="Q73" s="25" t="e">
        <f t="shared" si="3"/>
        <v>#DIV/0!</v>
      </c>
    </row>
    <row r="74" spans="1:17" s="5" customFormat="1" ht="34.5" customHeight="1" hidden="1">
      <c r="A74" s="65" t="s">
        <v>83</v>
      </c>
      <c r="B74" s="3"/>
      <c r="C74" s="25"/>
      <c r="D74" s="25"/>
      <c r="E74" s="25"/>
      <c r="F74" s="73"/>
      <c r="G74" s="25"/>
      <c r="H74" s="25"/>
      <c r="I74" s="25"/>
      <c r="J74" s="25"/>
      <c r="K74" s="25">
        <f t="shared" si="17"/>
        <v>0</v>
      </c>
      <c r="L74" s="25"/>
      <c r="M74" s="24"/>
      <c r="N74" s="24"/>
      <c r="O74" s="25" t="e">
        <f t="shared" si="2"/>
        <v>#DIV/0!</v>
      </c>
      <c r="P74" s="24"/>
      <c r="Q74" s="25" t="e">
        <f t="shared" si="3"/>
        <v>#DIV/0!</v>
      </c>
    </row>
    <row r="75" spans="1:17" s="5" customFormat="1" ht="29.25" customHeight="1" hidden="1">
      <c r="A75" s="65" t="s">
        <v>90</v>
      </c>
      <c r="B75" s="3">
        <v>41053000</v>
      </c>
      <c r="C75" s="25"/>
      <c r="D75" s="25"/>
      <c r="E75" s="25"/>
      <c r="F75" s="73"/>
      <c r="G75" s="25"/>
      <c r="H75" s="25"/>
      <c r="I75" s="25"/>
      <c r="J75" s="25"/>
      <c r="K75" s="25">
        <f t="shared" si="17"/>
        <v>0</v>
      </c>
      <c r="L75" s="25"/>
      <c r="M75" s="24"/>
      <c r="N75" s="24"/>
      <c r="O75" s="25" t="e">
        <f t="shared" si="2"/>
        <v>#DIV/0!</v>
      </c>
      <c r="P75" s="24"/>
      <c r="Q75" s="25">
        <v>100</v>
      </c>
    </row>
    <row r="76" spans="1:17" s="5" customFormat="1" ht="26.25" customHeight="1">
      <c r="A76" s="65" t="s">
        <v>88</v>
      </c>
      <c r="B76" s="3">
        <v>41053900</v>
      </c>
      <c r="C76" s="25">
        <v>0</v>
      </c>
      <c r="D76" s="25"/>
      <c r="E76" s="25">
        <f>C76</f>
        <v>0</v>
      </c>
      <c r="F76" s="73">
        <v>42.6</v>
      </c>
      <c r="G76" s="25"/>
      <c r="H76" s="25">
        <f>F76</f>
        <v>42.6</v>
      </c>
      <c r="I76" s="25">
        <v>42.6</v>
      </c>
      <c r="J76" s="25"/>
      <c r="K76" s="25">
        <f t="shared" si="17"/>
        <v>42.6</v>
      </c>
      <c r="L76" s="25"/>
      <c r="M76" s="24"/>
      <c r="N76" s="24"/>
      <c r="O76" s="25">
        <f t="shared" si="2"/>
        <v>100</v>
      </c>
      <c r="P76" s="24"/>
      <c r="Q76" s="25">
        <v>57.9</v>
      </c>
    </row>
    <row r="77" spans="1:17" s="5" customFormat="1" ht="36" customHeight="1" hidden="1">
      <c r="A77" s="65" t="s">
        <v>82</v>
      </c>
      <c r="B77" s="3">
        <v>41054900</v>
      </c>
      <c r="C77" s="25"/>
      <c r="D77" s="25"/>
      <c r="E77" s="25"/>
      <c r="F77" s="73"/>
      <c r="G77" s="25"/>
      <c r="H77" s="25">
        <f t="shared" si="14"/>
        <v>0</v>
      </c>
      <c r="I77" s="25"/>
      <c r="J77" s="25"/>
      <c r="K77" s="25">
        <f t="shared" si="17"/>
        <v>0</v>
      </c>
      <c r="L77" s="25"/>
      <c r="M77" s="24"/>
      <c r="N77" s="24"/>
      <c r="O77" s="25" t="e">
        <f t="shared" si="2"/>
        <v>#DIV/0!</v>
      </c>
      <c r="P77" s="24"/>
      <c r="Q77" s="25" t="e">
        <f t="shared" si="3"/>
        <v>#DIV/0!</v>
      </c>
    </row>
    <row r="78" spans="1:17" s="5" customFormat="1" ht="19.5" customHeight="1" hidden="1">
      <c r="A78" s="78" t="s">
        <v>79</v>
      </c>
      <c r="B78" s="67">
        <v>50000000</v>
      </c>
      <c r="C78" s="25"/>
      <c r="D78" s="25">
        <f>D79</f>
        <v>0</v>
      </c>
      <c r="E78" s="25"/>
      <c r="F78" s="73"/>
      <c r="G78" s="25">
        <f>G79</f>
        <v>0</v>
      </c>
      <c r="H78" s="25"/>
      <c r="I78" s="25"/>
      <c r="J78" s="25"/>
      <c r="K78" s="25"/>
      <c r="L78" s="25"/>
      <c r="M78" s="24"/>
      <c r="N78" s="24"/>
      <c r="O78" s="25"/>
      <c r="P78" s="24"/>
      <c r="Q78" s="25"/>
    </row>
    <row r="79" spans="1:17" s="5" customFormat="1" ht="26.25" customHeight="1" hidden="1">
      <c r="A79" s="65" t="s">
        <v>80</v>
      </c>
      <c r="B79" s="3">
        <v>50110000</v>
      </c>
      <c r="C79" s="25"/>
      <c r="D79" s="25">
        <v>0</v>
      </c>
      <c r="E79" s="25"/>
      <c r="F79" s="73"/>
      <c r="G79" s="25">
        <v>0</v>
      </c>
      <c r="H79" s="25"/>
      <c r="I79" s="25"/>
      <c r="J79" s="25"/>
      <c r="K79" s="25"/>
      <c r="L79" s="25"/>
      <c r="M79" s="24"/>
      <c r="N79" s="24"/>
      <c r="O79" s="25"/>
      <c r="P79" s="24"/>
      <c r="Q79" s="25"/>
    </row>
    <row r="80" spans="1:17" s="32" customFormat="1" ht="23.25" customHeight="1">
      <c r="A80" s="33" t="s">
        <v>30</v>
      </c>
      <c r="B80" s="33">
        <v>900102</v>
      </c>
      <c r="C80" s="31">
        <f aca="true" t="shared" si="18" ref="C80:J80">C54+C55</f>
        <v>2594.9999999999995</v>
      </c>
      <c r="D80" s="31">
        <f t="shared" si="18"/>
        <v>5.4</v>
      </c>
      <c r="E80" s="31">
        <f t="shared" si="18"/>
        <v>2600.3999999999996</v>
      </c>
      <c r="F80" s="31">
        <f t="shared" si="18"/>
        <v>2637.5999999999995</v>
      </c>
      <c r="G80" s="31">
        <f t="shared" si="18"/>
        <v>31.200000000000003</v>
      </c>
      <c r="H80" s="31">
        <f t="shared" si="18"/>
        <v>2668.7999999999997</v>
      </c>
      <c r="I80" s="31">
        <f>I54+I55</f>
        <v>2583.2899999999995</v>
      </c>
      <c r="J80" s="31">
        <f t="shared" si="18"/>
        <v>30</v>
      </c>
      <c r="K80" s="31">
        <f>I80+J80</f>
        <v>2613.2899999999995</v>
      </c>
      <c r="L80" s="31">
        <f t="shared" si="0"/>
        <v>99.54874759152216</v>
      </c>
      <c r="M80" s="31">
        <f>J80/D80*100</f>
        <v>555.5555555555555</v>
      </c>
      <c r="N80" s="31">
        <f t="shared" si="1"/>
        <v>100.49569297031225</v>
      </c>
      <c r="O80" s="31">
        <f t="shared" si="2"/>
        <v>97.94093114952987</v>
      </c>
      <c r="P80" s="31">
        <f>J80/G80*100</f>
        <v>96.15384615384615</v>
      </c>
      <c r="Q80" s="31">
        <f t="shared" si="3"/>
        <v>97.92003896882493</v>
      </c>
    </row>
    <row r="81" spans="1:17" s="5" customFormat="1" ht="12.75" hidden="1">
      <c r="A81" s="16" t="s">
        <v>19</v>
      </c>
      <c r="B81" s="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s="12" customFormat="1" ht="12.75" hidden="1">
      <c r="A82" s="7" t="s">
        <v>23</v>
      </c>
      <c r="B82" s="6">
        <v>203000</v>
      </c>
      <c r="C82" s="25"/>
      <c r="D82" s="25"/>
      <c r="E82" s="25">
        <f>C82+D82</f>
        <v>0</v>
      </c>
      <c r="F82" s="25"/>
      <c r="G82" s="25"/>
      <c r="H82" s="25">
        <f aca="true" t="shared" si="19" ref="H82:H88">F82+G82</f>
        <v>0</v>
      </c>
      <c r="I82" s="25"/>
      <c r="J82" s="25"/>
      <c r="K82" s="25">
        <f>I82+J82</f>
        <v>0</v>
      </c>
      <c r="L82" s="24"/>
      <c r="M82" s="24"/>
      <c r="N82" s="24"/>
      <c r="O82" s="24"/>
      <c r="P82" s="24"/>
      <c r="Q82" s="24"/>
    </row>
    <row r="83" spans="1:17" s="13" customFormat="1" ht="12.75" hidden="1">
      <c r="A83" s="7" t="s">
        <v>20</v>
      </c>
      <c r="B83" s="6">
        <v>205000</v>
      </c>
      <c r="C83" s="26"/>
      <c r="D83" s="26"/>
      <c r="E83" s="25">
        <f>C83+D83</f>
        <v>0</v>
      </c>
      <c r="F83" s="26"/>
      <c r="G83" s="26"/>
      <c r="H83" s="25">
        <f t="shared" si="19"/>
        <v>0</v>
      </c>
      <c r="I83" s="26"/>
      <c r="J83" s="26"/>
      <c r="K83" s="25">
        <f>I83+J83</f>
        <v>0</v>
      </c>
      <c r="L83" s="24"/>
      <c r="M83" s="24"/>
      <c r="N83" s="24"/>
      <c r="O83" s="24"/>
      <c r="P83" s="24" t="e">
        <f aca="true" t="shared" si="20" ref="P83:P88">J83/G83*100</f>
        <v>#DIV/0!</v>
      </c>
      <c r="Q83" s="24" t="e">
        <f t="shared" si="3"/>
        <v>#DIV/0!</v>
      </c>
    </row>
    <row r="84" spans="1:17" s="13" customFormat="1" ht="12.75" hidden="1">
      <c r="A84" s="7" t="s">
        <v>21</v>
      </c>
      <c r="B84" s="14">
        <v>208000</v>
      </c>
      <c r="C84" s="26"/>
      <c r="D84" s="26"/>
      <c r="E84" s="25">
        <f>C84+D84</f>
        <v>0</v>
      </c>
      <c r="F84" s="26"/>
      <c r="G84" s="26"/>
      <c r="H84" s="25">
        <f t="shared" si="19"/>
        <v>0</v>
      </c>
      <c r="I84" s="26"/>
      <c r="J84" s="26"/>
      <c r="K84" s="25">
        <f>I84+J84</f>
        <v>0</v>
      </c>
      <c r="L84" s="24"/>
      <c r="M84" s="24"/>
      <c r="N84" s="24"/>
      <c r="O84" s="24" t="e">
        <f t="shared" si="2"/>
        <v>#DIV/0!</v>
      </c>
      <c r="P84" s="24" t="e">
        <f t="shared" si="20"/>
        <v>#DIV/0!</v>
      </c>
      <c r="Q84" s="24" t="e">
        <f t="shared" si="3"/>
        <v>#DIV/0!</v>
      </c>
    </row>
    <row r="85" spans="1:17" s="13" customFormat="1" ht="12.75" hidden="1">
      <c r="A85" s="7" t="s">
        <v>32</v>
      </c>
      <c r="B85" s="14">
        <v>208400</v>
      </c>
      <c r="C85" s="26"/>
      <c r="D85" s="26"/>
      <c r="E85" s="25">
        <f>C85+D85</f>
        <v>0</v>
      </c>
      <c r="F85" s="26"/>
      <c r="G85" s="26"/>
      <c r="H85" s="25">
        <f t="shared" si="19"/>
        <v>0</v>
      </c>
      <c r="I85" s="26"/>
      <c r="J85" s="26"/>
      <c r="K85" s="25">
        <f>I85+J85</f>
        <v>0</v>
      </c>
      <c r="L85" s="24"/>
      <c r="M85" s="24"/>
      <c r="N85" s="24"/>
      <c r="O85" s="24" t="e">
        <f t="shared" si="2"/>
        <v>#DIV/0!</v>
      </c>
      <c r="P85" s="24" t="e">
        <f t="shared" si="20"/>
        <v>#DIV/0!</v>
      </c>
      <c r="Q85" s="24"/>
    </row>
    <row r="86" spans="1:17" s="13" customFormat="1" ht="12.75" hidden="1">
      <c r="A86" s="7" t="s">
        <v>22</v>
      </c>
      <c r="B86" s="14">
        <v>404100</v>
      </c>
      <c r="C86" s="26"/>
      <c r="D86" s="26"/>
      <c r="E86" s="25">
        <f>C86+D86</f>
        <v>0</v>
      </c>
      <c r="F86" s="26"/>
      <c r="G86" s="26"/>
      <c r="H86" s="25">
        <f t="shared" si="19"/>
        <v>0</v>
      </c>
      <c r="I86" s="26"/>
      <c r="J86" s="26"/>
      <c r="K86" s="25">
        <f>I86+J86</f>
        <v>0</v>
      </c>
      <c r="L86" s="24" t="e">
        <f t="shared" si="0"/>
        <v>#DIV/0!</v>
      </c>
      <c r="M86" s="24" t="e">
        <f>J86/D86*100</f>
        <v>#DIV/0!</v>
      </c>
      <c r="N86" s="24" t="e">
        <f t="shared" si="1"/>
        <v>#DIV/0!</v>
      </c>
      <c r="O86" s="24" t="e">
        <f t="shared" si="2"/>
        <v>#DIV/0!</v>
      </c>
      <c r="P86" s="24" t="e">
        <f t="shared" si="20"/>
        <v>#DIV/0!</v>
      </c>
      <c r="Q86" s="24" t="e">
        <f t="shared" si="3"/>
        <v>#DIV/0!</v>
      </c>
    </row>
    <row r="87" spans="1:17" s="34" customFormat="1" ht="15" hidden="1">
      <c r="A87" s="33" t="s">
        <v>31</v>
      </c>
      <c r="B87" s="33"/>
      <c r="C87" s="31">
        <f>C80+C82+C83+C84</f>
        <v>2594.9999999999995</v>
      </c>
      <c r="D87" s="31">
        <f>D80+D82+D83+D84</f>
        <v>5.4</v>
      </c>
      <c r="E87" s="31">
        <f>E80+E82+E83+E84</f>
        <v>2600.3999999999996</v>
      </c>
      <c r="F87" s="31">
        <f>F80+F82+F83+F84</f>
        <v>2637.5999999999995</v>
      </c>
      <c r="G87" s="31">
        <f>G80+G82+G83+G84</f>
        <v>31.200000000000003</v>
      </c>
      <c r="H87" s="31">
        <f t="shared" si="19"/>
        <v>2668.7999999999993</v>
      </c>
      <c r="I87" s="31">
        <f>I80+I83+I84</f>
        <v>2583.2899999999995</v>
      </c>
      <c r="J87" s="31">
        <f>J80+J83+J84</f>
        <v>30</v>
      </c>
      <c r="K87" s="31">
        <f>K80+K82+K83+K84+K85+K86</f>
        <v>2613.2899999999995</v>
      </c>
      <c r="L87" s="24">
        <f t="shared" si="0"/>
        <v>99.54874759152216</v>
      </c>
      <c r="M87" s="24">
        <f>J87/D87*100</f>
        <v>555.5555555555555</v>
      </c>
      <c r="N87" s="24">
        <f t="shared" si="1"/>
        <v>100.49569297031225</v>
      </c>
      <c r="O87" s="24">
        <f t="shared" si="2"/>
        <v>97.94093114952987</v>
      </c>
      <c r="P87" s="24">
        <f t="shared" si="20"/>
        <v>96.15384615384615</v>
      </c>
      <c r="Q87" s="24">
        <f t="shared" si="3"/>
        <v>97.92003896882495</v>
      </c>
    </row>
    <row r="88" spans="1:17" s="12" customFormat="1" ht="12.75" hidden="1">
      <c r="A88" s="16" t="s">
        <v>3</v>
      </c>
      <c r="B88" s="3"/>
      <c r="C88" s="25">
        <f>C87-1990</f>
        <v>604.9999999999995</v>
      </c>
      <c r="D88" s="25">
        <f>D87</f>
        <v>5.4</v>
      </c>
      <c r="E88" s="25">
        <f>C88+D88</f>
        <v>610.3999999999995</v>
      </c>
      <c r="F88" s="25">
        <f>F87-'[1]2017'!$F$82</f>
        <v>1458.0999999999995</v>
      </c>
      <c r="G88" s="25">
        <f>G87-'[1]2017'!$G$82</f>
        <v>-4448.1</v>
      </c>
      <c r="H88" s="25">
        <f t="shared" si="19"/>
        <v>-2990.000000000001</v>
      </c>
      <c r="I88" s="25">
        <f>I87-'[1]2017'!$I$82</f>
        <v>1568.8899999999994</v>
      </c>
      <c r="J88" s="25">
        <f>J87-'[1]2017'!$J$82</f>
        <v>-3122.8</v>
      </c>
      <c r="K88" s="25">
        <f>I88+J88</f>
        <v>-1553.9100000000008</v>
      </c>
      <c r="L88" s="24">
        <f t="shared" si="0"/>
        <v>259.3206611570249</v>
      </c>
      <c r="M88" s="24">
        <f>J88/D88*100</f>
        <v>-57829.62962962963</v>
      </c>
      <c r="N88" s="24">
        <f t="shared" si="1"/>
        <v>-254.57241153342105</v>
      </c>
      <c r="O88" s="24">
        <f t="shared" si="2"/>
        <v>107.59824429051505</v>
      </c>
      <c r="P88" s="24">
        <f t="shared" si="20"/>
        <v>70.20525617679458</v>
      </c>
      <c r="Q88" s="24">
        <f t="shared" si="3"/>
        <v>51.97023411371239</v>
      </c>
    </row>
    <row r="89" spans="6:11" ht="12.75">
      <c r="F89" s="35"/>
      <c r="G89" s="35"/>
      <c r="I89" s="35"/>
      <c r="J89" s="35"/>
      <c r="K89" s="35"/>
    </row>
    <row r="90" spans="6:11" ht="15" customHeight="1">
      <c r="F90" s="49"/>
      <c r="G90" s="49"/>
      <c r="I90" s="35"/>
      <c r="J90" s="35"/>
      <c r="K90" s="35"/>
    </row>
  </sheetData>
  <sheetProtection/>
  <mergeCells count="12">
    <mergeCell ref="C11:K11"/>
    <mergeCell ref="L11:N12"/>
    <mergeCell ref="L2:N2"/>
    <mergeCell ref="A6:Q6"/>
    <mergeCell ref="A7:Q7"/>
    <mergeCell ref="A8:Q8"/>
    <mergeCell ref="B11:B13"/>
    <mergeCell ref="O11:Q12"/>
    <mergeCell ref="C12:E12"/>
    <mergeCell ref="F12:H12"/>
    <mergeCell ref="I12:K12"/>
    <mergeCell ref="A11:A13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PC-00 (OTG Prv)</cp:lastModifiedBy>
  <cp:lastPrinted>2021-03-10T12:19:57Z</cp:lastPrinted>
  <dcterms:created xsi:type="dcterms:W3CDTF">2001-01-27T07:49:27Z</dcterms:created>
  <dcterms:modified xsi:type="dcterms:W3CDTF">2021-03-10T12:20:05Z</dcterms:modified>
  <cp:category/>
  <cp:version/>
  <cp:contentType/>
  <cp:contentStatus/>
</cp:coreProperties>
</file>