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доходи" sheetId="1" r:id="rId1"/>
    <sheet name="Лист1" sheetId="2" r:id="rId2"/>
  </sheets>
  <externalReferences>
    <externalReference r:id="rId5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<sst xmlns="http://schemas.openxmlformats.org/spreadsheetml/2006/main" count="182" uniqueCount="136">
  <si>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</si>
  <si>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</si>
  <si>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</si>
  <si>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</si>
  <si>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</si>
  <si>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</si>
  <si>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</si>
  <si>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</si>
  <si>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</si>
  <si>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</si>
  <si>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</si>
  <si>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</si>
  <si>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</si>
  <si>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</si>
  <si>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</si>
  <si>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</si>
  <si>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</si>
  <si>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</si>
  <si>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</si>
  <si>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</si>
  <si>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</si>
  <si>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</si>
  <si>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</si>
  <si>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</si>
  <si>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</si>
  <si>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</si>
  <si>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</si>
  <si>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</si>
  <si>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</si>
  <si>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</si>
  <si>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</si>
  <si>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</si>
  <si>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</si>
  <si>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</si>
  <si>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</si>
  <si>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</si>
  <si>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</si>
  <si>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</si>
  <si>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</si>
  <si>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</si>
  <si>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</si>
  <si>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</si>
  <si>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</si>
  <si>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</si>
  <si>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</si>
  <si>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</si>
  <si>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</si>
  <si>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</si>
  <si>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</si>
  <si>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</si>
  <si>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</si>
  <si>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</si>
  <si>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</si>
  <si>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</si>
  <si>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</si>
  <si>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</si>
  <si>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</si>
  <si>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</si>
  <si>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</si>
  <si>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</si>
  <si>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</si>
  <si>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</si>
  <si>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</si>
  <si>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</si>
  <si>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</si>
  <si>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</si>
  <si>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</si>
  <si>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</si>
  <si>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</si>
  <si>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</si>
  <si>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</si>
  <si>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</si>
  <si>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</si>
  <si>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</si>
  <si>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</si>
  <si>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</si>
  <si>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</si>
  <si>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</si>
  <si>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</si>
  <si>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</si>
  <si>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Затверджено на 2021 рік</t>
  </si>
  <si>
    <t>______ травня 2021 №</t>
  </si>
  <si>
    <t>за січень -березень 2021 року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</si>
  <si>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</si>
  <si>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</si>
  <si>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</si>
  <si>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</si>
  <si>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</si>
  <si>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</si>
  <si>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</si>
  <si>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</si>
  <si>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</si>
  <si>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</si>
  <si>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</si>
  <si>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</si>
  <si>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</si>
  <si>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</si>
  <si>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</si>
  <si>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</si>
  <si>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</si>
  <si>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</si>
  <si>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</si>
  <si>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</si>
  <si>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</si>
  <si>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</si>
  <si>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</si>
  <si>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</si>
  <si>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</si>
  <si>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Плата за послуги що надаються бюджетним установам</t>
  </si>
  <si>
    <t>Затверджено з урахуванням внесених змін на січень - березень 2021 року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</si>
  <si>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</si>
  <si>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</si>
  <si>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</si>
  <si>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Благодійні внески, гранти та дарунки </t>
  </si>
  <si>
    <t>Сільські ради:</t>
  </si>
  <si>
    <t>Первозванівська</t>
  </si>
  <si>
    <t>Електроенергія</t>
  </si>
  <si>
    <t>Федорівка</t>
  </si>
  <si>
    <t>Калинівка</t>
  </si>
  <si>
    <t>Степове</t>
  </si>
  <si>
    <t>Клинці</t>
  </si>
  <si>
    <t>Бережинка</t>
  </si>
  <si>
    <t>Гаївка</t>
  </si>
  <si>
    <t>Покровське</t>
  </si>
  <si>
    <t>Школи:</t>
  </si>
  <si>
    <t>Бібліотеки</t>
  </si>
  <si>
    <t>Водопостачання</t>
  </si>
  <si>
    <t>Газ</t>
  </si>
  <si>
    <t>Первозванівка</t>
  </si>
  <si>
    <t>Садочок</t>
  </si>
  <si>
    <t>Покровка</t>
  </si>
  <si>
    <t>Клуби</t>
  </si>
  <si>
    <t>Твердо</t>
  </si>
  <si>
    <t>Виконано за січень - березень 2021 року</t>
  </si>
  <si>
    <t>% виконання до затвердженого плану на 2021 рік</t>
  </si>
  <si>
    <t>% виконання до уточненого плану на січень - березень 2021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</si>
</sst>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59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4" fillId="0" borderId="10" xfId="0" applyNumberFormat="1" applyFont="1" applyFill="1" applyBorder="1" applyAlignment="1">
      <alignment horizontal="right" vertical="center" wrapText="1"/>
    </xf>
    <xf numFmtId="0" fontId="60" fillId="0" borderId="10" xfId="50" applyFont="1" applyBorder="1">
      <alignment/>
      <protection/>
    </xf>
    <xf numFmtId="0" fontId="61" fillId="0" borderId="10" xfId="50" applyFont="1" applyBorder="1" applyAlignment="1">
      <alignment vertical="center" wrapText="1"/>
      <protection/>
    </xf>
    <xf numFmtId="1" fontId="61" fillId="0" borderId="10" xfId="50" applyNumberFormat="1" applyFont="1" applyBorder="1" applyAlignment="1">
      <alignment vertical="center" wrapText="1"/>
      <protection/>
    </xf>
    <xf numFmtId="1" fontId="61" fillId="0" borderId="10" xfId="50" applyNumberFormat="1" applyFont="1" applyBorder="1">
      <alignment/>
      <protection/>
    </xf>
    <xf numFmtId="1" fontId="61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1" fontId="60" fillId="0" borderId="10" xfId="50" applyNumberFormat="1" applyFont="1" applyBorder="1" applyAlignment="1">
      <alignment horizontal="center"/>
      <protection/>
    </xf>
    <xf numFmtId="196" fontId="60" fillId="0" borderId="10" xfId="50" applyNumberFormat="1" applyFont="1" applyBorder="1" applyAlignment="1">
      <alignment horizontal="right"/>
      <protection/>
    </xf>
    <xf numFmtId="0" fontId="60" fillId="0" borderId="10" xfId="55" applyFont="1" applyBorder="1">
      <alignment/>
      <protection/>
    </xf>
    <xf numFmtId="0" fontId="61" fillId="0" borderId="10" xfId="55" applyFont="1" applyBorder="1">
      <alignment/>
      <protection/>
    </xf>
    <xf numFmtId="0" fontId="61" fillId="0" borderId="10" xfId="55" applyFont="1" applyBorder="1" applyAlignment="1">
      <alignment wrapText="1"/>
      <protection/>
    </xf>
    <xf numFmtId="0" fontId="60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96" fontId="63" fillId="0" borderId="10" xfId="0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wrapText="1"/>
    </xf>
    <xf numFmtId="196" fontId="10" fillId="0" borderId="10" xfId="50" applyNumberFormat="1" applyFont="1" applyBorder="1" applyAlignment="1">
      <alignment horizontal="right"/>
      <protection/>
    </xf>
    <xf numFmtId="0" fontId="64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1" fontId="61" fillId="0" borderId="10" xfId="50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98" fontId="1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96" fontId="61" fillId="0" borderId="10" xfId="55" applyNumberFormat="1" applyFont="1" applyBorder="1">
      <alignment/>
      <protection/>
    </xf>
    <xf numFmtId="196" fontId="66" fillId="0" borderId="10" xfId="55" applyNumberFormat="1" applyFont="1" applyBorder="1">
      <alignment/>
      <protection/>
    </xf>
    <xf numFmtId="196" fontId="67" fillId="0" borderId="10" xfId="55" applyNumberFormat="1" applyFont="1" applyBorder="1">
      <alignment/>
      <protection/>
    </xf>
    <xf numFmtId="196" fontId="61" fillId="0" borderId="10" xfId="55" applyNumberFormat="1" applyFont="1" applyBorder="1" applyAlignment="1">
      <alignment vertical="center"/>
      <protection/>
    </xf>
    <xf numFmtId="196" fontId="1" fillId="0" borderId="10" xfId="0" applyNumberFormat="1" applyFont="1" applyFill="1" applyBorder="1" applyAlignment="1">
      <alignment horizontal="right" wrapText="1"/>
    </xf>
    <xf numFmtId="196" fontId="4" fillId="0" borderId="10" xfId="0" applyNumberFormat="1" applyFont="1" applyFill="1" applyBorder="1" applyAlignment="1">
      <alignment horizontal="right" wrapText="1"/>
    </xf>
    <xf numFmtId="196" fontId="61" fillId="0" borderId="10" xfId="55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792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792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792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792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B79">
      <selection activeCell="P86" sqref="P86:P107"/>
    </sheetView>
  </sheetViews>
  <sheetFormatPr defaultColWidth="9.125" defaultRowHeight="12.75"/>
  <cols>
    <col min="1" max="1" width="89.50390625" style="1" customWidth="1"/>
    <col min="2" max="2" width="10.50390625" style="2" customWidth="1"/>
    <col min="3" max="3" width="9.50390625" style="1" customWidth="1"/>
    <col min="4" max="4" width="8.875" style="1" customWidth="1"/>
    <col min="5" max="5" width="9.00390625" style="1" customWidth="1"/>
    <col min="6" max="6" width="9.50390625" style="1" customWidth="1"/>
    <col min="7" max="8" width="8.50390625" style="1" customWidth="1"/>
    <col min="9" max="9" width="9.50390625" style="1" customWidth="1"/>
    <col min="10" max="10" width="9.00390625" style="1" customWidth="1"/>
    <col min="11" max="11" width="8.625" style="1" customWidth="1"/>
    <col min="12" max="12" width="9.125" style="1" customWidth="1"/>
    <col min="13" max="13" width="8.625" style="1" customWidth="1"/>
    <col min="14" max="14" width="8.00390625" style="1" customWidth="1"/>
    <col min="15" max="15" width="9.125" style="1" customWidth="1"/>
    <col min="16" max="16" width="8.50390625" style="1" customWidth="1"/>
    <col min="17" max="17" width="7.625" style="1" customWidth="1"/>
    <col min="18" max="16384" width="9.125" style="1" customWidth="1"/>
  </cols>
  <sheetData>
    <row r="1" spans="7:16" ht="18.75" customHeight="1">
      <c r="G1" s="1" t="s">
        <v>5</v>
      </c>
      <c r="L1" s="1" t="s">
        <v>33</v>
      </c>
      <c r="P1" s="1" t="s">
        <v>5</v>
      </c>
    </row>
    <row r="2" spans="2:14" s="36" customFormat="1" ht="18.75" customHeight="1">
      <c r="B2" s="5"/>
      <c r="L2" s="90" t="s">
        <v>43</v>
      </c>
      <c r="M2" s="90"/>
      <c r="N2" s="90"/>
    </row>
    <row r="3" ht="18.75" customHeight="1">
      <c r="L3" s="1" t="s">
        <v>47</v>
      </c>
    </row>
    <row r="4" ht="18.75" customHeight="1">
      <c r="L4" s="1" t="s">
        <v>81</v>
      </c>
    </row>
    <row r="5" ht="18.75" customHeight="1"/>
    <row r="6" spans="1:17" ht="18.75" customHeight="1">
      <c r="A6" s="91" t="s">
        <v>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18.75" customHeight="1">
      <c r="A7" s="91" t="s">
        <v>48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ht="18.75" customHeight="1">
      <c r="A8" s="91" t="s">
        <v>82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ht="18.75" customHeight="1">
      <c r="M9" s="1" t="s">
        <v>7</v>
      </c>
    </row>
    <row r="10" ht="18.75" customHeight="1"/>
    <row r="11" spans="1:17" s="5" customFormat="1" ht="18.75" customHeight="1">
      <c r="A11" s="89" t="s">
        <v>0</v>
      </c>
      <c r="B11" s="89" t="s">
        <v>8</v>
      </c>
      <c r="C11" s="88" t="s">
        <v>49</v>
      </c>
      <c r="D11" s="88"/>
      <c r="E11" s="88"/>
      <c r="F11" s="88"/>
      <c r="G11" s="88"/>
      <c r="H11" s="88"/>
      <c r="I11" s="88"/>
      <c r="J11" s="88"/>
      <c r="K11" s="88"/>
      <c r="L11" s="89" t="s">
        <v>134</v>
      </c>
      <c r="M11" s="89"/>
      <c r="N11" s="89"/>
      <c r="O11" s="89" t="s">
        <v>135</v>
      </c>
      <c r="P11" s="89"/>
      <c r="Q11" s="89"/>
    </row>
    <row r="12" spans="1:17" s="5" customFormat="1" ht="40.5" customHeight="1">
      <c r="A12" s="89"/>
      <c r="B12" s="89"/>
      <c r="C12" s="89" t="s">
        <v>80</v>
      </c>
      <c r="D12" s="89"/>
      <c r="E12" s="89"/>
      <c r="F12" s="89" t="s">
        <v>109</v>
      </c>
      <c r="G12" s="89"/>
      <c r="H12" s="89"/>
      <c r="I12" s="89" t="s">
        <v>133</v>
      </c>
      <c r="J12" s="89"/>
      <c r="K12" s="89"/>
      <c r="L12" s="89"/>
      <c r="M12" s="89"/>
      <c r="N12" s="89"/>
      <c r="O12" s="89"/>
      <c r="P12" s="89"/>
      <c r="Q12" s="89"/>
    </row>
    <row r="13" spans="1:17" s="5" customFormat="1" ht="29.25" customHeight="1">
      <c r="A13" s="89"/>
      <c r="B13" s="89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v>76255</v>
      </c>
      <c r="D15" s="24">
        <v>473</v>
      </c>
      <c r="E15" s="24">
        <f>C15+D15</f>
        <v>76728</v>
      </c>
      <c r="F15" s="24">
        <v>15462.81</v>
      </c>
      <c r="G15" s="24">
        <v>118.2</v>
      </c>
      <c r="H15" s="24">
        <f>F15+G15</f>
        <v>15581.01</v>
      </c>
      <c r="I15" s="24">
        <v>13803.551</v>
      </c>
      <c r="J15" s="24">
        <v>112.57</v>
      </c>
      <c r="K15" s="24">
        <f>I15+J15</f>
        <v>13916.121</v>
      </c>
      <c r="L15" s="24">
        <f>I15/C15*100</f>
        <v>18.101830699626255</v>
      </c>
      <c r="M15" s="24">
        <f>J15/D15*100</f>
        <v>23.799154334038054</v>
      </c>
      <c r="N15" s="24">
        <f>K15/E15*100</f>
        <v>18.136952611823585</v>
      </c>
      <c r="O15" s="24">
        <f>I15/F15*100</f>
        <v>89.26935660465335</v>
      </c>
      <c r="P15" s="24">
        <f>J15/G15*100</f>
        <v>95.23688663282572</v>
      </c>
      <c r="Q15" s="24">
        <f>K15/H15*100</f>
        <v>89.31462722891519</v>
      </c>
    </row>
    <row r="16" spans="1:17" s="19" customFormat="1" ht="13.5">
      <c r="A16" s="17" t="s">
        <v>12</v>
      </c>
      <c r="B16" s="18">
        <v>11000000</v>
      </c>
      <c r="C16" s="20">
        <v>49961.11</v>
      </c>
      <c r="D16" s="20"/>
      <c r="E16" s="24">
        <f aca="true" t="shared" si="0" ref="E16:E80">C16+D16</f>
        <v>49961.11</v>
      </c>
      <c r="F16" s="20">
        <v>10299.26</v>
      </c>
      <c r="G16" s="20"/>
      <c r="H16" s="24">
        <f aca="true" t="shared" si="1" ref="H16:H80">F16+G16</f>
        <v>10299.26</v>
      </c>
      <c r="I16" s="20">
        <v>8340.484</v>
      </c>
      <c r="J16" s="20"/>
      <c r="K16" s="24">
        <f aca="true" t="shared" si="2" ref="K16:K79">I16+J16</f>
        <v>8340.484</v>
      </c>
      <c r="L16" s="24">
        <f aca="true" t="shared" si="3" ref="L16:L72">I16/C16*100</f>
        <v>16.69395255629829</v>
      </c>
      <c r="M16" s="24">
        <v>0</v>
      </c>
      <c r="N16" s="24">
        <f aca="true" t="shared" si="4" ref="N16:N72">K16/E16*100</f>
        <v>16.69395255629829</v>
      </c>
      <c r="O16" s="24">
        <f>I16/F16*100</f>
        <v>80.98139089604496</v>
      </c>
      <c r="P16" s="24"/>
      <c r="Q16" s="24">
        <f>K16/H16*100</f>
        <v>80.98139089604496</v>
      </c>
    </row>
    <row r="17" spans="1:17" s="5" customFormat="1" ht="18" customHeight="1">
      <c r="A17" s="15" t="s">
        <v>38</v>
      </c>
      <c r="B17" s="10">
        <v>11010000</v>
      </c>
      <c r="C17" s="25">
        <v>49958</v>
      </c>
      <c r="D17" s="25"/>
      <c r="E17" s="25">
        <f t="shared" si="0"/>
        <v>49958</v>
      </c>
      <c r="F17" s="75">
        <v>10298.5</v>
      </c>
      <c r="G17" s="25"/>
      <c r="H17" s="25">
        <f t="shared" si="1"/>
        <v>10298.5</v>
      </c>
      <c r="I17" s="25">
        <v>8339.89</v>
      </c>
      <c r="J17" s="25"/>
      <c r="K17" s="25">
        <f t="shared" si="2"/>
        <v>8339.89</v>
      </c>
      <c r="L17" s="25">
        <f t="shared" si="3"/>
        <v>16.693802794347253</v>
      </c>
      <c r="M17" s="25">
        <v>0</v>
      </c>
      <c r="N17" s="25">
        <f t="shared" si="4"/>
        <v>16.693802794347253</v>
      </c>
      <c r="O17" s="25">
        <f>I17/F17*100</f>
        <v>80.98159926202845</v>
      </c>
      <c r="P17" s="25"/>
      <c r="Q17" s="25">
        <f>K17/H17*100</f>
        <v>80.98159926202845</v>
      </c>
    </row>
    <row r="18" spans="1:17" s="5" customFormat="1" ht="12.75" hidden="1">
      <c r="A18" s="47" t="s">
        <v>42</v>
      </c>
      <c r="B18" s="48">
        <v>11020000</v>
      </c>
      <c r="C18" s="25"/>
      <c r="D18" s="25"/>
      <c r="E18" s="25">
        <f t="shared" si="0"/>
        <v>0</v>
      </c>
      <c r="F18" s="25">
        <v>0</v>
      </c>
      <c r="G18" s="25"/>
      <c r="H18" s="25">
        <f t="shared" si="1"/>
        <v>0</v>
      </c>
      <c r="I18" s="25">
        <v>0</v>
      </c>
      <c r="J18" s="25"/>
      <c r="K18" s="25">
        <f t="shared" si="2"/>
        <v>0</v>
      </c>
      <c r="L18" s="25" t="e">
        <f t="shared" si="3"/>
        <v>#DIV/0!</v>
      </c>
      <c r="M18" s="25">
        <v>0</v>
      </c>
      <c r="N18" s="25" t="e">
        <f t="shared" si="4"/>
        <v>#DIV/0!</v>
      </c>
      <c r="O18" s="25" t="e">
        <f aca="true" t="shared" si="5" ref="O18:O23">I18/F18*100</f>
        <v>#DIV/0!</v>
      </c>
      <c r="P18" s="25"/>
      <c r="Q18" s="25" t="e">
        <f aca="true" t="shared" si="6" ref="Q18:Q23">K18/H18*100</f>
        <v>#DIV/0!</v>
      </c>
    </row>
    <row r="19" spans="1:17" s="5" customFormat="1" ht="26.25" customHeight="1">
      <c r="A19" s="68" t="s">
        <v>83</v>
      </c>
      <c r="B19" s="48">
        <v>11010100</v>
      </c>
      <c r="C19" s="25">
        <v>44468.6</v>
      </c>
      <c r="D19" s="25"/>
      <c r="E19" s="25">
        <f t="shared" si="0"/>
        <v>44468.6</v>
      </c>
      <c r="F19" s="25">
        <v>10058.7</v>
      </c>
      <c r="G19" s="25"/>
      <c r="H19" s="25">
        <f t="shared" si="1"/>
        <v>10058.7</v>
      </c>
      <c r="I19" s="25">
        <v>7687.763</v>
      </c>
      <c r="J19" s="25"/>
      <c r="K19" s="25">
        <f t="shared" si="2"/>
        <v>7687.763</v>
      </c>
      <c r="L19" s="25">
        <f t="shared" si="3"/>
        <v>17.288070683583474</v>
      </c>
      <c r="M19" s="25">
        <v>0</v>
      </c>
      <c r="N19" s="25">
        <f t="shared" si="4"/>
        <v>17.288070683583474</v>
      </c>
      <c r="O19" s="25">
        <f t="shared" si="5"/>
        <v>76.42899181802817</v>
      </c>
      <c r="P19" s="25"/>
      <c r="Q19" s="25">
        <f t="shared" si="6"/>
        <v>76.42899181802817</v>
      </c>
    </row>
    <row r="20" spans="1:17" s="5" customFormat="1" ht="26.25" customHeight="1">
      <c r="A20" s="68" t="s">
        <v>84</v>
      </c>
      <c r="B20" s="48">
        <v>11010400</v>
      </c>
      <c r="C20" s="25">
        <v>5313.2</v>
      </c>
      <c r="D20" s="25"/>
      <c r="E20" s="25">
        <f t="shared" si="0"/>
        <v>5313.2</v>
      </c>
      <c r="F20" s="25">
        <v>214.1</v>
      </c>
      <c r="G20" s="25"/>
      <c r="H20" s="25">
        <f t="shared" si="1"/>
        <v>214.1</v>
      </c>
      <c r="I20" s="25">
        <v>417.676</v>
      </c>
      <c r="J20" s="25"/>
      <c r="K20" s="25">
        <f t="shared" si="2"/>
        <v>417.676</v>
      </c>
      <c r="L20" s="25">
        <f t="shared" si="3"/>
        <v>7.861100654972521</v>
      </c>
      <c r="M20" s="25">
        <v>0</v>
      </c>
      <c r="N20" s="25">
        <f t="shared" si="4"/>
        <v>7.861100654972521</v>
      </c>
      <c r="O20" s="25">
        <f t="shared" si="5"/>
        <v>195.08453993460998</v>
      </c>
      <c r="P20" s="25"/>
      <c r="Q20" s="25">
        <f t="shared" si="6"/>
        <v>195.08453993460998</v>
      </c>
    </row>
    <row r="21" spans="1:17" s="5" customFormat="1" ht="17.25" customHeight="1">
      <c r="A21" s="68" t="s">
        <v>85</v>
      </c>
      <c r="B21" s="48">
        <v>11010500</v>
      </c>
      <c r="C21" s="25">
        <v>176.2</v>
      </c>
      <c r="D21" s="25"/>
      <c r="E21" s="25">
        <f t="shared" si="0"/>
        <v>176.2</v>
      </c>
      <c r="F21" s="25">
        <v>25.7</v>
      </c>
      <c r="G21" s="25"/>
      <c r="H21" s="25">
        <f t="shared" si="1"/>
        <v>25.7</v>
      </c>
      <c r="I21" s="25">
        <v>234.45</v>
      </c>
      <c r="J21" s="25"/>
      <c r="K21" s="25">
        <f t="shared" si="2"/>
        <v>234.45</v>
      </c>
      <c r="L21" s="25">
        <f t="shared" si="3"/>
        <v>133.0590238365494</v>
      </c>
      <c r="M21" s="25">
        <v>0</v>
      </c>
      <c r="N21" s="25">
        <f t="shared" si="4"/>
        <v>133.0590238365494</v>
      </c>
      <c r="O21" s="25">
        <f t="shared" si="5"/>
        <v>912.2568093385214</v>
      </c>
      <c r="P21" s="25"/>
      <c r="Q21" s="25">
        <f t="shared" si="6"/>
        <v>912.2568093385214</v>
      </c>
    </row>
    <row r="22" spans="1:17" s="5" customFormat="1" ht="17.25" customHeight="1">
      <c r="A22" s="68" t="s">
        <v>86</v>
      </c>
      <c r="B22" s="48">
        <v>11020000</v>
      </c>
      <c r="C22" s="25">
        <v>3.1</v>
      </c>
      <c r="D22" s="25"/>
      <c r="E22" s="25">
        <f t="shared" si="0"/>
        <v>3.1</v>
      </c>
      <c r="F22" s="25">
        <v>0.76</v>
      </c>
      <c r="G22" s="25"/>
      <c r="H22" s="25">
        <f t="shared" si="1"/>
        <v>0.76</v>
      </c>
      <c r="I22" s="25">
        <v>0.594</v>
      </c>
      <c r="J22" s="25"/>
      <c r="K22" s="25">
        <f t="shared" si="2"/>
        <v>0.594</v>
      </c>
      <c r="L22" s="25">
        <f t="shared" si="3"/>
        <v>19.161290322580644</v>
      </c>
      <c r="M22" s="25">
        <v>0</v>
      </c>
      <c r="N22" s="25">
        <f t="shared" si="4"/>
        <v>19.161290322580644</v>
      </c>
      <c r="O22" s="25">
        <f t="shared" si="5"/>
        <v>78.15789473684211</v>
      </c>
      <c r="P22" s="25"/>
      <c r="Q22" s="25">
        <f t="shared" si="6"/>
        <v>78.15789473684211</v>
      </c>
    </row>
    <row r="23" spans="1:17" s="5" customFormat="1" ht="17.25" customHeight="1">
      <c r="A23" s="68" t="s">
        <v>86</v>
      </c>
      <c r="B23" s="48">
        <v>11020200</v>
      </c>
      <c r="C23" s="25">
        <v>3.1</v>
      </c>
      <c r="D23" s="25"/>
      <c r="E23" s="25">
        <f t="shared" si="0"/>
        <v>3.1</v>
      </c>
      <c r="F23" s="25">
        <v>0.76</v>
      </c>
      <c r="G23" s="25"/>
      <c r="H23" s="25">
        <f t="shared" si="1"/>
        <v>0.76</v>
      </c>
      <c r="I23" s="25">
        <v>0.594</v>
      </c>
      <c r="J23" s="25"/>
      <c r="K23" s="25">
        <f t="shared" si="2"/>
        <v>0.594</v>
      </c>
      <c r="L23" s="25">
        <f t="shared" si="3"/>
        <v>19.161290322580644</v>
      </c>
      <c r="M23" s="25">
        <v>0</v>
      </c>
      <c r="N23" s="25">
        <f t="shared" si="4"/>
        <v>19.161290322580644</v>
      </c>
      <c r="O23" s="25">
        <f t="shared" si="5"/>
        <v>78.15789473684211</v>
      </c>
      <c r="P23" s="25"/>
      <c r="Q23" s="25">
        <f t="shared" si="6"/>
        <v>78.15789473684211</v>
      </c>
    </row>
    <row r="24" spans="1:17" s="19" customFormat="1" ht="13.5">
      <c r="A24" s="53" t="s">
        <v>50</v>
      </c>
      <c r="B24" s="51">
        <v>13000000</v>
      </c>
      <c r="C24" s="20">
        <v>1277.2</v>
      </c>
      <c r="D24" s="20"/>
      <c r="E24" s="24">
        <f t="shared" si="0"/>
        <v>1277.2</v>
      </c>
      <c r="F24" s="20">
        <v>319.15</v>
      </c>
      <c r="G24" s="20"/>
      <c r="H24" s="24">
        <f t="shared" si="1"/>
        <v>319.15</v>
      </c>
      <c r="I24" s="20">
        <v>49.765</v>
      </c>
      <c r="J24" s="20"/>
      <c r="K24" s="24">
        <f t="shared" si="2"/>
        <v>49.765</v>
      </c>
      <c r="L24" s="24">
        <f t="shared" si="3"/>
        <v>3.896414030692139</v>
      </c>
      <c r="M24" s="24">
        <v>0</v>
      </c>
      <c r="N24" s="24">
        <f t="shared" si="4"/>
        <v>3.896414030692139</v>
      </c>
      <c r="O24" s="20">
        <f>I24/F24*100</f>
        <v>15.592981356728814</v>
      </c>
      <c r="P24" s="20"/>
      <c r="Q24" s="20">
        <f>K24/H24*100</f>
        <v>15.592981356728814</v>
      </c>
    </row>
    <row r="25" spans="1:17" s="19" customFormat="1" ht="16.5" customHeight="1">
      <c r="A25" s="54" t="s">
        <v>77</v>
      </c>
      <c r="B25" s="48">
        <v>13010000</v>
      </c>
      <c r="C25" s="25">
        <v>105.4</v>
      </c>
      <c r="D25" s="26"/>
      <c r="E25" s="25">
        <f t="shared" si="0"/>
        <v>105.4</v>
      </c>
      <c r="F25" s="25">
        <v>26.2</v>
      </c>
      <c r="G25" s="26"/>
      <c r="H25" s="25">
        <f t="shared" si="1"/>
        <v>26.2</v>
      </c>
      <c r="I25" s="25">
        <v>16.203</v>
      </c>
      <c r="J25" s="26"/>
      <c r="K25" s="25">
        <f t="shared" si="2"/>
        <v>16.203</v>
      </c>
      <c r="L25" s="25">
        <f t="shared" si="3"/>
        <v>15.372865275142313</v>
      </c>
      <c r="M25" s="25">
        <v>0</v>
      </c>
      <c r="N25" s="25">
        <f t="shared" si="4"/>
        <v>15.372865275142313</v>
      </c>
      <c r="O25" s="25">
        <f>I25/F25*100</f>
        <v>61.84351145038168</v>
      </c>
      <c r="P25" s="25"/>
      <c r="Q25" s="25">
        <f>K25/H25*100</f>
        <v>61.84351145038168</v>
      </c>
    </row>
    <row r="26" spans="1:17" s="19" customFormat="1" ht="33" customHeight="1">
      <c r="A26" s="55" t="s">
        <v>87</v>
      </c>
      <c r="B26" s="48">
        <v>13010200</v>
      </c>
      <c r="C26" s="79">
        <v>105.4</v>
      </c>
      <c r="D26" s="80"/>
      <c r="E26" s="79">
        <f t="shared" si="0"/>
        <v>105.4</v>
      </c>
      <c r="F26" s="79">
        <v>26.2</v>
      </c>
      <c r="G26" s="80"/>
      <c r="H26" s="79">
        <f t="shared" si="1"/>
        <v>26.2</v>
      </c>
      <c r="I26" s="79">
        <v>16.203</v>
      </c>
      <c r="J26" s="80"/>
      <c r="K26" s="79">
        <f t="shared" si="2"/>
        <v>16.203</v>
      </c>
      <c r="L26" s="79">
        <f t="shared" si="3"/>
        <v>15.372865275142313</v>
      </c>
      <c r="M26" s="79">
        <v>0</v>
      </c>
      <c r="N26" s="79">
        <f t="shared" si="4"/>
        <v>15.372865275142313</v>
      </c>
      <c r="O26" s="25">
        <f>I26/F26*100</f>
        <v>61.84351145038168</v>
      </c>
      <c r="P26" s="25"/>
      <c r="Q26" s="25">
        <f>K26/H26*100</f>
        <v>61.84351145038168</v>
      </c>
    </row>
    <row r="27" spans="1:17" s="5" customFormat="1" ht="17.25" customHeight="1">
      <c r="A27" s="54" t="s">
        <v>51</v>
      </c>
      <c r="B27" s="48">
        <v>13030000</v>
      </c>
      <c r="C27" s="25">
        <v>1171.8</v>
      </c>
      <c r="D27" s="25"/>
      <c r="E27" s="25">
        <f t="shared" si="0"/>
        <v>1171.8</v>
      </c>
      <c r="F27" s="75">
        <v>292.95</v>
      </c>
      <c r="G27" s="25"/>
      <c r="H27" s="25">
        <f t="shared" si="1"/>
        <v>292.95</v>
      </c>
      <c r="I27" s="25">
        <v>33.562</v>
      </c>
      <c r="J27" s="25"/>
      <c r="K27" s="25">
        <f t="shared" si="2"/>
        <v>33.562</v>
      </c>
      <c r="L27" s="25">
        <f t="shared" si="3"/>
        <v>2.8641406383341868</v>
      </c>
      <c r="M27" s="25">
        <v>0</v>
      </c>
      <c r="N27" s="25">
        <f t="shared" si="4"/>
        <v>2.8641406383341868</v>
      </c>
      <c r="O27" s="25">
        <f>I27/F27*100</f>
        <v>11.456562553336747</v>
      </c>
      <c r="P27" s="25"/>
      <c r="Q27" s="25">
        <f>K27/H27*100</f>
        <v>11.456562553336747</v>
      </c>
    </row>
    <row r="28" spans="1:17" s="5" customFormat="1" ht="18" customHeight="1">
      <c r="A28" s="55" t="s">
        <v>88</v>
      </c>
      <c r="B28" s="48">
        <v>13030100</v>
      </c>
      <c r="C28" s="25">
        <v>1171.8</v>
      </c>
      <c r="D28" s="25"/>
      <c r="E28" s="25">
        <f t="shared" si="0"/>
        <v>1171.8</v>
      </c>
      <c r="F28" s="75">
        <v>292.95</v>
      </c>
      <c r="G28" s="25"/>
      <c r="H28" s="25">
        <f t="shared" si="1"/>
        <v>292.95</v>
      </c>
      <c r="I28" s="25">
        <v>33.562</v>
      </c>
      <c r="J28" s="25"/>
      <c r="K28" s="25">
        <f t="shared" si="2"/>
        <v>33.562</v>
      </c>
      <c r="L28" s="25">
        <f t="shared" si="3"/>
        <v>2.8641406383341868</v>
      </c>
      <c r="M28" s="25">
        <v>0</v>
      </c>
      <c r="N28" s="25">
        <f t="shared" si="4"/>
        <v>2.8641406383341868</v>
      </c>
      <c r="O28" s="25">
        <f>I28/F28*100</f>
        <v>11.456562553336747</v>
      </c>
      <c r="P28" s="25"/>
      <c r="Q28" s="25">
        <f>K28/H28*100</f>
        <v>11.456562553336747</v>
      </c>
    </row>
    <row r="29" spans="1:17" s="19" customFormat="1" ht="13.5">
      <c r="A29" s="53" t="s">
        <v>52</v>
      </c>
      <c r="B29" s="51">
        <v>14000000</v>
      </c>
      <c r="C29" s="20">
        <v>4281.7</v>
      </c>
      <c r="D29" s="20"/>
      <c r="E29" s="24">
        <f t="shared" si="0"/>
        <v>4281.7</v>
      </c>
      <c r="F29" s="20">
        <v>1070.1</v>
      </c>
      <c r="G29" s="20"/>
      <c r="H29" s="24">
        <f t="shared" si="1"/>
        <v>1070.1</v>
      </c>
      <c r="I29" s="20">
        <v>1199.396</v>
      </c>
      <c r="J29" s="20"/>
      <c r="K29" s="24">
        <f t="shared" si="2"/>
        <v>1199.396</v>
      </c>
      <c r="L29" s="24">
        <f t="shared" si="3"/>
        <v>28.01214470887732</v>
      </c>
      <c r="M29" s="24">
        <v>0</v>
      </c>
      <c r="N29" s="24">
        <f t="shared" si="4"/>
        <v>28.01214470887732</v>
      </c>
      <c r="O29" s="20">
        <f>I29/F29*100</f>
        <v>112.0826091019531</v>
      </c>
      <c r="P29" s="20"/>
      <c r="Q29" s="20">
        <f>K29/H29*100</f>
        <v>112.0826091019531</v>
      </c>
    </row>
    <row r="30" spans="1:17" s="5" customFormat="1" ht="15" customHeight="1">
      <c r="A30" s="55" t="s">
        <v>53</v>
      </c>
      <c r="B30" s="48">
        <v>14020000</v>
      </c>
      <c r="C30" s="25">
        <v>800</v>
      </c>
      <c r="D30" s="25"/>
      <c r="E30" s="25">
        <f t="shared" si="0"/>
        <v>800</v>
      </c>
      <c r="F30" s="75">
        <v>199.8</v>
      </c>
      <c r="G30" s="25"/>
      <c r="H30" s="25">
        <f t="shared" si="1"/>
        <v>199.8</v>
      </c>
      <c r="I30" s="25">
        <v>249.44</v>
      </c>
      <c r="J30" s="25"/>
      <c r="K30" s="25">
        <f t="shared" si="2"/>
        <v>249.44</v>
      </c>
      <c r="L30" s="25">
        <f t="shared" si="3"/>
        <v>31.180000000000003</v>
      </c>
      <c r="M30" s="25">
        <v>0</v>
      </c>
      <c r="N30" s="25">
        <f t="shared" si="4"/>
        <v>31.180000000000003</v>
      </c>
      <c r="O30" s="25">
        <f>I30/F30*100</f>
        <v>124.84484484484484</v>
      </c>
      <c r="P30" s="25"/>
      <c r="Q30" s="25">
        <f>K30/H30*100</f>
        <v>124.84484484484484</v>
      </c>
    </row>
    <row r="31" spans="1:17" s="5" customFormat="1" ht="15" customHeight="1">
      <c r="A31" s="55" t="s">
        <v>89</v>
      </c>
      <c r="B31" s="48">
        <v>14021900</v>
      </c>
      <c r="C31" s="25">
        <v>800</v>
      </c>
      <c r="D31" s="25"/>
      <c r="E31" s="25">
        <f t="shared" si="0"/>
        <v>800</v>
      </c>
      <c r="F31" s="75">
        <v>199.8</v>
      </c>
      <c r="G31" s="25"/>
      <c r="H31" s="25">
        <f t="shared" si="1"/>
        <v>199.8</v>
      </c>
      <c r="I31" s="25">
        <v>249.44</v>
      </c>
      <c r="J31" s="25"/>
      <c r="K31" s="25">
        <f t="shared" si="2"/>
        <v>249.44</v>
      </c>
      <c r="L31" s="25">
        <f t="shared" si="3"/>
        <v>31.180000000000003</v>
      </c>
      <c r="M31" s="25">
        <v>0</v>
      </c>
      <c r="N31" s="25">
        <f t="shared" si="4"/>
        <v>31.180000000000003</v>
      </c>
      <c r="O31" s="25">
        <f>I31/F31*100</f>
        <v>124.84484484484484</v>
      </c>
      <c r="P31" s="25"/>
      <c r="Q31" s="25">
        <f>K31/H31*100</f>
        <v>124.84484484484484</v>
      </c>
    </row>
    <row r="32" spans="1:17" s="5" customFormat="1" ht="16.5" customHeight="1">
      <c r="A32" s="55" t="s">
        <v>54</v>
      </c>
      <c r="B32" s="48">
        <v>14030000</v>
      </c>
      <c r="C32" s="25">
        <v>3000</v>
      </c>
      <c r="D32" s="25"/>
      <c r="E32" s="25">
        <f t="shared" si="0"/>
        <v>3000</v>
      </c>
      <c r="F32" s="75">
        <v>750</v>
      </c>
      <c r="G32" s="25"/>
      <c r="H32" s="25">
        <f t="shared" si="1"/>
        <v>750</v>
      </c>
      <c r="I32" s="25">
        <v>840.403</v>
      </c>
      <c r="J32" s="25"/>
      <c r="K32" s="25">
        <f t="shared" si="2"/>
        <v>840.403</v>
      </c>
      <c r="L32" s="25">
        <f t="shared" si="3"/>
        <v>28.01343333333333</v>
      </c>
      <c r="M32" s="25">
        <v>0</v>
      </c>
      <c r="N32" s="25">
        <f t="shared" si="4"/>
        <v>28.01343333333333</v>
      </c>
      <c r="O32" s="25">
        <f>I32/F32*100</f>
        <v>112.05373333333333</v>
      </c>
      <c r="P32" s="25"/>
      <c r="Q32" s="25">
        <f>K32/H32*100</f>
        <v>112.05373333333333</v>
      </c>
    </row>
    <row r="33" spans="1:17" s="5" customFormat="1" ht="16.5" customHeight="1">
      <c r="A33" s="55" t="s">
        <v>89</v>
      </c>
      <c r="B33" s="48">
        <v>14031900</v>
      </c>
      <c r="C33" s="25">
        <v>3000</v>
      </c>
      <c r="D33" s="25"/>
      <c r="E33" s="25">
        <f t="shared" si="0"/>
        <v>3000</v>
      </c>
      <c r="F33" s="75">
        <v>750</v>
      </c>
      <c r="G33" s="25"/>
      <c r="H33" s="25">
        <f t="shared" si="1"/>
        <v>750</v>
      </c>
      <c r="I33" s="25">
        <v>840.403</v>
      </c>
      <c r="J33" s="25"/>
      <c r="K33" s="25">
        <f t="shared" si="2"/>
        <v>840.403</v>
      </c>
      <c r="L33" s="25">
        <f t="shared" si="3"/>
        <v>28.01343333333333</v>
      </c>
      <c r="M33" s="25">
        <v>0</v>
      </c>
      <c r="N33" s="25">
        <f t="shared" si="4"/>
        <v>28.01343333333333</v>
      </c>
      <c r="O33" s="25">
        <f>I33/F33*100</f>
        <v>112.05373333333333</v>
      </c>
      <c r="P33" s="25"/>
      <c r="Q33" s="25">
        <f>K33/H33*100</f>
        <v>112.05373333333333</v>
      </c>
    </row>
    <row r="34" spans="1:17" s="5" customFormat="1" ht="12.75">
      <c r="A34" s="55" t="s">
        <v>55</v>
      </c>
      <c r="B34" s="48">
        <v>14040000</v>
      </c>
      <c r="C34" s="25">
        <v>481.7</v>
      </c>
      <c r="D34" s="25"/>
      <c r="E34" s="25">
        <f t="shared" si="0"/>
        <v>481.7</v>
      </c>
      <c r="F34" s="75">
        <v>120.3</v>
      </c>
      <c r="G34" s="25"/>
      <c r="H34" s="25">
        <f t="shared" si="1"/>
        <v>120.3</v>
      </c>
      <c r="I34" s="25">
        <v>109.552</v>
      </c>
      <c r="J34" s="25"/>
      <c r="K34" s="25">
        <f t="shared" si="2"/>
        <v>109.552</v>
      </c>
      <c r="L34" s="25">
        <f t="shared" si="3"/>
        <v>22.742785966369112</v>
      </c>
      <c r="M34" s="25">
        <v>0</v>
      </c>
      <c r="N34" s="25">
        <f t="shared" si="4"/>
        <v>22.742785966369112</v>
      </c>
      <c r="O34" s="25">
        <f aca="true" t="shared" si="7" ref="O34:O42">I34/F34*100</f>
        <v>91.06566916043226</v>
      </c>
      <c r="P34" s="25"/>
      <c r="Q34" s="25">
        <f aca="true" t="shared" si="8" ref="Q34:Q42">K34/H34*100</f>
        <v>91.06566916043226</v>
      </c>
    </row>
    <row r="35" spans="1:17" s="19" customFormat="1" ht="13.5">
      <c r="A35" s="53" t="s">
        <v>56</v>
      </c>
      <c r="B35" s="51">
        <v>1800000</v>
      </c>
      <c r="C35" s="52">
        <v>20735</v>
      </c>
      <c r="D35" s="20"/>
      <c r="E35" s="24">
        <f t="shared" si="0"/>
        <v>20735</v>
      </c>
      <c r="F35" s="62">
        <v>3774.3</v>
      </c>
      <c r="G35" s="20"/>
      <c r="H35" s="24">
        <f t="shared" si="1"/>
        <v>3774.3</v>
      </c>
      <c r="I35" s="62">
        <v>4213.906</v>
      </c>
      <c r="J35" s="20"/>
      <c r="K35" s="24">
        <f t="shared" si="2"/>
        <v>4213.906</v>
      </c>
      <c r="L35" s="24">
        <f t="shared" si="3"/>
        <v>20.322671810947675</v>
      </c>
      <c r="M35" s="24">
        <v>0</v>
      </c>
      <c r="N35" s="24">
        <f t="shared" si="4"/>
        <v>20.322671810947675</v>
      </c>
      <c r="O35" s="20">
        <f t="shared" si="7"/>
        <v>111.64735182682881</v>
      </c>
      <c r="P35" s="20"/>
      <c r="Q35" s="20">
        <f t="shared" si="8"/>
        <v>111.64735182682881</v>
      </c>
    </row>
    <row r="36" spans="1:17" s="5" customFormat="1" ht="15" customHeight="1">
      <c r="A36" s="54" t="s">
        <v>57</v>
      </c>
      <c r="B36" s="48">
        <v>18010000</v>
      </c>
      <c r="C36" s="25">
        <v>9665.2</v>
      </c>
      <c r="D36" s="25"/>
      <c r="E36" s="25">
        <f t="shared" si="0"/>
        <v>9665.2</v>
      </c>
      <c r="F36" s="75">
        <v>2209.65</v>
      </c>
      <c r="G36" s="25"/>
      <c r="H36" s="25">
        <f t="shared" si="1"/>
        <v>2209.65</v>
      </c>
      <c r="I36" s="25">
        <v>1688.111</v>
      </c>
      <c r="J36" s="25"/>
      <c r="K36" s="25">
        <f t="shared" si="2"/>
        <v>1688.111</v>
      </c>
      <c r="L36" s="25">
        <f t="shared" si="3"/>
        <v>17.46586723502876</v>
      </c>
      <c r="M36" s="25">
        <v>0</v>
      </c>
      <c r="N36" s="25">
        <f t="shared" si="4"/>
        <v>17.46586723502876</v>
      </c>
      <c r="O36" s="25">
        <f t="shared" si="7"/>
        <v>76.39721222818093</v>
      </c>
      <c r="P36" s="25"/>
      <c r="Q36" s="25">
        <f t="shared" si="8"/>
        <v>76.39721222818093</v>
      </c>
    </row>
    <row r="37" spans="1:17" s="5" customFormat="1" ht="24" customHeight="1">
      <c r="A37" s="55" t="s">
        <v>90</v>
      </c>
      <c r="B37" s="48">
        <v>18010100</v>
      </c>
      <c r="C37" s="25">
        <v>49.2</v>
      </c>
      <c r="D37" s="25"/>
      <c r="E37" s="25">
        <f t="shared" si="0"/>
        <v>49.2</v>
      </c>
      <c r="F37" s="75">
        <v>12.3</v>
      </c>
      <c r="G37" s="25"/>
      <c r="H37" s="25">
        <f t="shared" si="1"/>
        <v>12.3</v>
      </c>
      <c r="I37" s="25">
        <v>22.388</v>
      </c>
      <c r="J37" s="25"/>
      <c r="K37" s="25">
        <f t="shared" si="2"/>
        <v>22.388</v>
      </c>
      <c r="L37" s="25">
        <f t="shared" si="3"/>
        <v>45.50406504065041</v>
      </c>
      <c r="M37" s="25">
        <v>0</v>
      </c>
      <c r="N37" s="25">
        <f t="shared" si="4"/>
        <v>45.50406504065041</v>
      </c>
      <c r="O37" s="25">
        <f t="shared" si="7"/>
        <v>182.01626016260164</v>
      </c>
      <c r="P37" s="25"/>
      <c r="Q37" s="25">
        <f t="shared" si="8"/>
        <v>182.01626016260164</v>
      </c>
    </row>
    <row r="38" spans="1:17" s="5" customFormat="1" ht="24" customHeight="1">
      <c r="A38" s="55" t="s">
        <v>91</v>
      </c>
      <c r="B38" s="48">
        <v>18010200</v>
      </c>
      <c r="C38" s="25">
        <v>41.6</v>
      </c>
      <c r="D38" s="25"/>
      <c r="E38" s="25">
        <f t="shared" si="0"/>
        <v>41.6</v>
      </c>
      <c r="F38" s="75">
        <v>10.1</v>
      </c>
      <c r="G38" s="25"/>
      <c r="H38" s="25">
        <f t="shared" si="1"/>
        <v>10.1</v>
      </c>
      <c r="I38" s="25">
        <v>0.155</v>
      </c>
      <c r="J38" s="25"/>
      <c r="K38" s="25">
        <f t="shared" si="2"/>
        <v>0.155</v>
      </c>
      <c r="L38" s="25">
        <f t="shared" si="3"/>
        <v>0.3725961538461538</v>
      </c>
      <c r="M38" s="25">
        <v>0</v>
      </c>
      <c r="N38" s="25">
        <f t="shared" si="4"/>
        <v>0.3725961538461538</v>
      </c>
      <c r="O38" s="25">
        <f t="shared" si="7"/>
        <v>1.5346534653465347</v>
      </c>
      <c r="P38" s="25"/>
      <c r="Q38" s="25">
        <f t="shared" si="8"/>
        <v>1.5346534653465347</v>
      </c>
    </row>
    <row r="39" spans="1:17" s="5" customFormat="1" ht="24" customHeight="1">
      <c r="A39" s="55" t="s">
        <v>92</v>
      </c>
      <c r="B39" s="48">
        <v>18010300</v>
      </c>
      <c r="C39" s="25">
        <v>610</v>
      </c>
      <c r="D39" s="25"/>
      <c r="E39" s="25">
        <f t="shared" si="0"/>
        <v>610</v>
      </c>
      <c r="F39" s="75">
        <v>152.6</v>
      </c>
      <c r="G39" s="25"/>
      <c r="H39" s="25">
        <f t="shared" si="1"/>
        <v>152.6</v>
      </c>
      <c r="I39" s="25">
        <v>15.255</v>
      </c>
      <c r="J39" s="25"/>
      <c r="K39" s="25">
        <f t="shared" si="2"/>
        <v>15.255</v>
      </c>
      <c r="L39" s="25">
        <f t="shared" si="3"/>
        <v>2.5008196721311475</v>
      </c>
      <c r="M39" s="25">
        <v>0</v>
      </c>
      <c r="N39" s="25">
        <f t="shared" si="4"/>
        <v>2.5008196721311475</v>
      </c>
      <c r="O39" s="25">
        <f t="shared" si="7"/>
        <v>9.996723460026214</v>
      </c>
      <c r="P39" s="25"/>
      <c r="Q39" s="25">
        <f t="shared" si="8"/>
        <v>9.996723460026214</v>
      </c>
    </row>
    <row r="40" spans="1:17" s="5" customFormat="1" ht="24" customHeight="1">
      <c r="A40" s="55" t="s">
        <v>93</v>
      </c>
      <c r="B40" s="48">
        <v>18010400</v>
      </c>
      <c r="C40" s="25">
        <v>894.6</v>
      </c>
      <c r="D40" s="25"/>
      <c r="E40" s="25">
        <f t="shared" si="0"/>
        <v>894.6</v>
      </c>
      <c r="F40" s="75">
        <v>223.65</v>
      </c>
      <c r="G40" s="25"/>
      <c r="H40" s="25">
        <f t="shared" si="1"/>
        <v>223.65</v>
      </c>
      <c r="I40" s="25">
        <v>194.096</v>
      </c>
      <c r="J40" s="25"/>
      <c r="K40" s="25">
        <f t="shared" si="2"/>
        <v>194.096</v>
      </c>
      <c r="L40" s="25">
        <f t="shared" si="3"/>
        <v>21.69640062597809</v>
      </c>
      <c r="M40" s="25">
        <v>0</v>
      </c>
      <c r="N40" s="25">
        <f t="shared" si="4"/>
        <v>21.69640062597809</v>
      </c>
      <c r="O40" s="25">
        <f t="shared" si="7"/>
        <v>86.78560250391236</v>
      </c>
      <c r="P40" s="25"/>
      <c r="Q40" s="25">
        <f t="shared" si="8"/>
        <v>86.78560250391236</v>
      </c>
    </row>
    <row r="41" spans="1:17" s="5" customFormat="1" ht="15.75" customHeight="1">
      <c r="A41" s="55" t="s">
        <v>94</v>
      </c>
      <c r="B41" s="48">
        <v>18010500</v>
      </c>
      <c r="C41" s="25">
        <v>1189.4</v>
      </c>
      <c r="D41" s="25"/>
      <c r="E41" s="25">
        <f t="shared" si="0"/>
        <v>1189.4</v>
      </c>
      <c r="F41" s="75">
        <v>297.3</v>
      </c>
      <c r="G41" s="25"/>
      <c r="H41" s="25">
        <f t="shared" si="1"/>
        <v>297.3</v>
      </c>
      <c r="I41" s="25">
        <v>161.234</v>
      </c>
      <c r="J41" s="25"/>
      <c r="K41" s="25">
        <f t="shared" si="2"/>
        <v>161.234</v>
      </c>
      <c r="L41" s="25">
        <f t="shared" si="3"/>
        <v>13.555910543130988</v>
      </c>
      <c r="M41" s="25">
        <v>0</v>
      </c>
      <c r="N41" s="25">
        <f t="shared" si="4"/>
        <v>13.555910543130988</v>
      </c>
      <c r="O41" s="25">
        <f t="shared" si="7"/>
        <v>54.23276152034981</v>
      </c>
      <c r="P41" s="25"/>
      <c r="Q41" s="25">
        <f t="shared" si="8"/>
        <v>54.23276152034981</v>
      </c>
    </row>
    <row r="42" spans="1:17" s="5" customFormat="1" ht="15.75" customHeight="1">
      <c r="A42" s="55" t="s">
        <v>95</v>
      </c>
      <c r="B42" s="48">
        <v>18010600</v>
      </c>
      <c r="C42" s="25">
        <v>5362.6</v>
      </c>
      <c r="D42" s="25"/>
      <c r="E42" s="25">
        <f t="shared" si="0"/>
        <v>5362.6</v>
      </c>
      <c r="F42" s="75">
        <v>1340.5</v>
      </c>
      <c r="G42" s="25"/>
      <c r="H42" s="25">
        <f t="shared" si="1"/>
        <v>1340.5</v>
      </c>
      <c r="I42" s="25">
        <v>1107.566</v>
      </c>
      <c r="J42" s="25"/>
      <c r="K42" s="25">
        <f t="shared" si="2"/>
        <v>1107.566</v>
      </c>
      <c r="L42" s="25">
        <f t="shared" si="3"/>
        <v>20.653526274568307</v>
      </c>
      <c r="M42" s="25">
        <v>0</v>
      </c>
      <c r="N42" s="25">
        <f t="shared" si="4"/>
        <v>20.653526274568307</v>
      </c>
      <c r="O42" s="25">
        <f t="shared" si="7"/>
        <v>82.62334949645654</v>
      </c>
      <c r="P42" s="25"/>
      <c r="Q42" s="25">
        <f t="shared" si="8"/>
        <v>82.62334949645654</v>
      </c>
    </row>
    <row r="43" spans="1:17" s="5" customFormat="1" ht="15.75" customHeight="1">
      <c r="A43" s="55" t="s">
        <v>96</v>
      </c>
      <c r="B43" s="48">
        <v>18010700</v>
      </c>
      <c r="C43" s="25">
        <v>823.5</v>
      </c>
      <c r="D43" s="25"/>
      <c r="E43" s="25">
        <f t="shared" si="0"/>
        <v>823.5</v>
      </c>
      <c r="F43" s="75"/>
      <c r="G43" s="25"/>
      <c r="H43" s="25">
        <f t="shared" si="1"/>
        <v>0</v>
      </c>
      <c r="I43" s="25">
        <v>22.605</v>
      </c>
      <c r="J43" s="25"/>
      <c r="K43" s="25">
        <f t="shared" si="2"/>
        <v>22.605</v>
      </c>
      <c r="L43" s="25">
        <f t="shared" si="3"/>
        <v>2.744990892531876</v>
      </c>
      <c r="M43" s="25">
        <v>0</v>
      </c>
      <c r="N43" s="25">
        <f t="shared" si="4"/>
        <v>2.744990892531876</v>
      </c>
      <c r="O43" s="25"/>
      <c r="P43" s="25"/>
      <c r="Q43" s="25"/>
    </row>
    <row r="44" spans="1:17" s="5" customFormat="1" ht="15.75" customHeight="1">
      <c r="A44" s="55" t="s">
        <v>97</v>
      </c>
      <c r="B44" s="48">
        <v>18010900</v>
      </c>
      <c r="C44" s="25">
        <v>667</v>
      </c>
      <c r="D44" s="25"/>
      <c r="E44" s="25">
        <f t="shared" si="0"/>
        <v>667</v>
      </c>
      <c r="F44" s="75">
        <v>166.5</v>
      </c>
      <c r="G44" s="25"/>
      <c r="H44" s="25">
        <f t="shared" si="1"/>
        <v>166.5</v>
      </c>
      <c r="I44" s="25">
        <v>158.559</v>
      </c>
      <c r="J44" s="25"/>
      <c r="K44" s="25">
        <f t="shared" si="2"/>
        <v>158.559</v>
      </c>
      <c r="L44" s="25">
        <f t="shared" si="3"/>
        <v>23.771964017991003</v>
      </c>
      <c r="M44" s="25">
        <v>0</v>
      </c>
      <c r="N44" s="25">
        <f t="shared" si="4"/>
        <v>23.771964017991003</v>
      </c>
      <c r="O44" s="25">
        <f>I44/F44*100</f>
        <v>95.23063063063063</v>
      </c>
      <c r="P44" s="25"/>
      <c r="Q44" s="25">
        <f>K44/H44*100</f>
        <v>95.23063063063063</v>
      </c>
    </row>
    <row r="45" spans="1:17" s="5" customFormat="1" ht="15.75" customHeight="1">
      <c r="A45" s="55" t="s">
        <v>98</v>
      </c>
      <c r="B45" s="48">
        <v>18011100</v>
      </c>
      <c r="C45" s="25">
        <v>27.3</v>
      </c>
      <c r="D45" s="25"/>
      <c r="E45" s="25">
        <f t="shared" si="0"/>
        <v>27.3</v>
      </c>
      <c r="F45" s="75">
        <v>6.6</v>
      </c>
      <c r="G45" s="25"/>
      <c r="H45" s="25">
        <f t="shared" si="1"/>
        <v>6.6</v>
      </c>
      <c r="I45" s="25">
        <v>6.25</v>
      </c>
      <c r="J45" s="25"/>
      <c r="K45" s="25">
        <f t="shared" si="2"/>
        <v>6.25</v>
      </c>
      <c r="L45" s="25">
        <f t="shared" si="3"/>
        <v>22.893772893772894</v>
      </c>
      <c r="M45" s="25">
        <v>0</v>
      </c>
      <c r="N45" s="25">
        <f t="shared" si="4"/>
        <v>22.893772893772894</v>
      </c>
      <c r="O45" s="25">
        <f>I45/F45*100</f>
        <v>94.6969696969697</v>
      </c>
      <c r="P45" s="25"/>
      <c r="Q45" s="25">
        <f>K45/H45*100</f>
        <v>94.6969696969697</v>
      </c>
    </row>
    <row r="46" spans="1:17" s="5" customFormat="1" ht="15.75" customHeight="1">
      <c r="A46" s="54" t="s">
        <v>58</v>
      </c>
      <c r="B46" s="48">
        <v>18030000</v>
      </c>
      <c r="C46" s="25">
        <v>16.2</v>
      </c>
      <c r="D46" s="25"/>
      <c r="E46" s="25">
        <f t="shared" si="0"/>
        <v>16.2</v>
      </c>
      <c r="F46" s="75">
        <v>4.05</v>
      </c>
      <c r="G46" s="25"/>
      <c r="H46" s="25">
        <f t="shared" si="1"/>
        <v>4.05</v>
      </c>
      <c r="I46" s="25">
        <v>2.953</v>
      </c>
      <c r="J46" s="25"/>
      <c r="K46" s="25">
        <f t="shared" si="2"/>
        <v>2.953</v>
      </c>
      <c r="L46" s="25">
        <f t="shared" si="3"/>
        <v>18.228395061728396</v>
      </c>
      <c r="M46" s="25">
        <v>0</v>
      </c>
      <c r="N46" s="25">
        <f t="shared" si="4"/>
        <v>18.228395061728396</v>
      </c>
      <c r="O46" s="25">
        <f>I46/F46*100</f>
        <v>72.91358024691358</v>
      </c>
      <c r="P46" s="25"/>
      <c r="Q46" s="25">
        <f>K46/H46*100</f>
        <v>72.91358024691358</v>
      </c>
    </row>
    <row r="47" spans="1:17" s="5" customFormat="1" ht="15.75" customHeight="1">
      <c r="A47" s="54" t="s">
        <v>99</v>
      </c>
      <c r="B47" s="48">
        <v>18030200</v>
      </c>
      <c r="C47" s="25">
        <v>16.2</v>
      </c>
      <c r="D47" s="25"/>
      <c r="E47" s="25">
        <f t="shared" si="0"/>
        <v>16.2</v>
      </c>
      <c r="F47" s="75">
        <v>4.05</v>
      </c>
      <c r="G47" s="25"/>
      <c r="H47" s="25">
        <f t="shared" si="1"/>
        <v>4.05</v>
      </c>
      <c r="I47" s="25">
        <v>2.953</v>
      </c>
      <c r="J47" s="25"/>
      <c r="K47" s="25">
        <f t="shared" si="2"/>
        <v>2.953</v>
      </c>
      <c r="L47" s="25">
        <f t="shared" si="3"/>
        <v>18.228395061728396</v>
      </c>
      <c r="M47" s="25">
        <v>0</v>
      </c>
      <c r="N47" s="25">
        <f t="shared" si="4"/>
        <v>18.228395061728396</v>
      </c>
      <c r="O47" s="25">
        <f>I47/F47*100</f>
        <v>72.91358024691358</v>
      </c>
      <c r="P47" s="25"/>
      <c r="Q47" s="25">
        <f>K47/H47*100</f>
        <v>72.91358024691358</v>
      </c>
    </row>
    <row r="48" spans="1:17" s="5" customFormat="1" ht="15.75" customHeight="1">
      <c r="A48" s="54" t="s">
        <v>59</v>
      </c>
      <c r="B48" s="48">
        <v>18050000</v>
      </c>
      <c r="C48" s="25">
        <v>11053.6</v>
      </c>
      <c r="D48" s="25"/>
      <c r="E48" s="25">
        <f t="shared" si="0"/>
        <v>11053.6</v>
      </c>
      <c r="F48" s="75">
        <v>1560.6</v>
      </c>
      <c r="G48" s="25"/>
      <c r="H48" s="25">
        <f t="shared" si="1"/>
        <v>1560.6</v>
      </c>
      <c r="I48" s="25">
        <v>2522.841</v>
      </c>
      <c r="J48" s="25"/>
      <c r="K48" s="25">
        <f t="shared" si="2"/>
        <v>2522.841</v>
      </c>
      <c r="L48" s="25">
        <f t="shared" si="3"/>
        <v>22.82370449446334</v>
      </c>
      <c r="M48" s="25">
        <v>0</v>
      </c>
      <c r="N48" s="25">
        <f t="shared" si="4"/>
        <v>22.82370449446334</v>
      </c>
      <c r="O48" s="25">
        <f>I48/F48*100</f>
        <v>161.65840061514803</v>
      </c>
      <c r="P48" s="25"/>
      <c r="Q48" s="25">
        <f aca="true" t="shared" si="9" ref="Q44:Q51">K48/H48*100</f>
        <v>161.65840061514803</v>
      </c>
    </row>
    <row r="49" spans="1:17" s="5" customFormat="1" ht="15.75" customHeight="1">
      <c r="A49" s="54" t="s">
        <v>100</v>
      </c>
      <c r="B49" s="48">
        <v>18050300</v>
      </c>
      <c r="C49" s="25">
        <v>522.4</v>
      </c>
      <c r="D49" s="25"/>
      <c r="E49" s="25">
        <f t="shared" si="0"/>
        <v>522.4</v>
      </c>
      <c r="F49" s="75">
        <v>130.5</v>
      </c>
      <c r="G49" s="25"/>
      <c r="H49" s="25">
        <f t="shared" si="1"/>
        <v>130.5</v>
      </c>
      <c r="I49" s="25">
        <v>185.101</v>
      </c>
      <c r="J49" s="25"/>
      <c r="K49" s="25">
        <f t="shared" si="2"/>
        <v>185.101</v>
      </c>
      <c r="L49" s="25">
        <f t="shared" si="3"/>
        <v>35.43281010719755</v>
      </c>
      <c r="M49" s="25">
        <v>0</v>
      </c>
      <c r="N49" s="25">
        <f t="shared" si="4"/>
        <v>35.43281010719755</v>
      </c>
      <c r="O49" s="25">
        <f aca="true" t="shared" si="10" ref="O49:O56">I49/F49*100</f>
        <v>141.83984674329503</v>
      </c>
      <c r="P49" s="25"/>
      <c r="Q49" s="25">
        <f aca="true" t="shared" si="11" ref="Q49:Q56">K49/H49*100</f>
        <v>141.83984674329503</v>
      </c>
    </row>
    <row r="50" spans="1:17" s="5" customFormat="1" ht="15.75" customHeight="1">
      <c r="A50" s="54" t="s">
        <v>101</v>
      </c>
      <c r="B50" s="48">
        <v>18050400</v>
      </c>
      <c r="C50" s="25">
        <v>2512.8</v>
      </c>
      <c r="D50" s="25"/>
      <c r="E50" s="25">
        <f t="shared" si="0"/>
        <v>2512.8</v>
      </c>
      <c r="F50" s="75">
        <v>628.2</v>
      </c>
      <c r="G50" s="25"/>
      <c r="H50" s="25">
        <f t="shared" si="1"/>
        <v>628.2</v>
      </c>
      <c r="I50" s="25">
        <v>660.131</v>
      </c>
      <c r="J50" s="25"/>
      <c r="K50" s="25">
        <f t="shared" si="2"/>
        <v>660.131</v>
      </c>
      <c r="L50" s="25">
        <f t="shared" si="3"/>
        <v>26.270733842725242</v>
      </c>
      <c r="M50" s="25">
        <v>0</v>
      </c>
      <c r="N50" s="25">
        <f t="shared" si="4"/>
        <v>26.270733842725242</v>
      </c>
      <c r="O50" s="25">
        <f t="shared" si="10"/>
        <v>105.08293537090097</v>
      </c>
      <c r="P50" s="25"/>
      <c r="Q50" s="25">
        <f t="shared" si="11"/>
        <v>105.08293537090097</v>
      </c>
    </row>
    <row r="51" spans="1:17" s="5" customFormat="1" ht="27" customHeight="1">
      <c r="A51" s="55" t="s">
        <v>102</v>
      </c>
      <c r="B51" s="48">
        <v>18050500</v>
      </c>
      <c r="C51" s="79">
        <v>8018.4</v>
      </c>
      <c r="D51" s="79"/>
      <c r="E51" s="79">
        <f t="shared" si="0"/>
        <v>8018.4</v>
      </c>
      <c r="F51" s="81">
        <v>801.9</v>
      </c>
      <c r="G51" s="79"/>
      <c r="H51" s="79">
        <f t="shared" si="1"/>
        <v>801.9</v>
      </c>
      <c r="I51" s="79">
        <v>1677.609</v>
      </c>
      <c r="J51" s="79"/>
      <c r="K51" s="79">
        <f t="shared" si="2"/>
        <v>1677.609</v>
      </c>
      <c r="L51" s="79">
        <f t="shared" si="3"/>
        <v>20.92199191858725</v>
      </c>
      <c r="M51" s="79">
        <v>0</v>
      </c>
      <c r="N51" s="79">
        <f t="shared" si="4"/>
        <v>20.92199191858725</v>
      </c>
      <c r="O51" s="25">
        <f t="shared" si="10"/>
        <v>209.20426487093152</v>
      </c>
      <c r="P51" s="25"/>
      <c r="Q51" s="25">
        <f t="shared" si="11"/>
        <v>209.20426487093152</v>
      </c>
    </row>
    <row r="52" spans="1:17" s="19" customFormat="1" ht="13.5">
      <c r="A52" s="53" t="s">
        <v>65</v>
      </c>
      <c r="B52" s="51">
        <v>19000000</v>
      </c>
      <c r="C52" s="20"/>
      <c r="D52" s="20">
        <v>473</v>
      </c>
      <c r="E52" s="24">
        <f t="shared" si="0"/>
        <v>473</v>
      </c>
      <c r="F52" s="60"/>
      <c r="G52" s="20">
        <v>118.2</v>
      </c>
      <c r="H52" s="24">
        <f t="shared" si="1"/>
        <v>118.2</v>
      </c>
      <c r="I52" s="60"/>
      <c r="J52" s="20">
        <v>112.57</v>
      </c>
      <c r="K52" s="24">
        <f t="shared" si="2"/>
        <v>112.57</v>
      </c>
      <c r="L52" s="24">
        <v>0</v>
      </c>
      <c r="M52" s="24">
        <f aca="true" t="shared" si="12" ref="M52:M71">J52/D52*100</f>
        <v>23.799154334038054</v>
      </c>
      <c r="N52" s="24">
        <f t="shared" si="4"/>
        <v>23.799154334038054</v>
      </c>
      <c r="O52" s="25"/>
      <c r="P52" s="25"/>
      <c r="Q52" s="25">
        <f t="shared" si="11"/>
        <v>95.23688663282572</v>
      </c>
    </row>
    <row r="53" spans="1:17" s="5" customFormat="1" ht="12.75">
      <c r="A53" s="54" t="s">
        <v>66</v>
      </c>
      <c r="B53" s="48">
        <v>19010000</v>
      </c>
      <c r="C53" s="25"/>
      <c r="D53" s="25">
        <v>473</v>
      </c>
      <c r="E53" s="25">
        <f t="shared" si="0"/>
        <v>473</v>
      </c>
      <c r="F53" s="38"/>
      <c r="G53" s="25">
        <v>118.2</v>
      </c>
      <c r="H53" s="25">
        <f t="shared" si="1"/>
        <v>118.2</v>
      </c>
      <c r="I53" s="38"/>
      <c r="J53" s="25">
        <v>112.57</v>
      </c>
      <c r="K53" s="25">
        <f t="shared" si="2"/>
        <v>112.57</v>
      </c>
      <c r="L53" s="25">
        <v>0</v>
      </c>
      <c r="M53" s="25">
        <f t="shared" si="12"/>
        <v>23.799154334038054</v>
      </c>
      <c r="N53" s="25">
        <f t="shared" si="4"/>
        <v>23.799154334038054</v>
      </c>
      <c r="O53" s="25"/>
      <c r="P53" s="25"/>
      <c r="Q53" s="25">
        <f t="shared" si="11"/>
        <v>95.23688663282572</v>
      </c>
    </row>
    <row r="54" spans="1:17" s="5" customFormat="1" ht="33" customHeight="1">
      <c r="A54" s="55" t="s">
        <v>110</v>
      </c>
      <c r="B54" s="48">
        <v>19010100</v>
      </c>
      <c r="C54" s="25"/>
      <c r="D54" s="25"/>
      <c r="E54" s="25"/>
      <c r="F54" s="38"/>
      <c r="G54" s="25"/>
      <c r="H54" s="25"/>
      <c r="I54" s="38"/>
      <c r="J54" s="25">
        <v>2.28</v>
      </c>
      <c r="K54" s="25">
        <f t="shared" si="2"/>
        <v>2.28</v>
      </c>
      <c r="L54" s="25">
        <v>0</v>
      </c>
      <c r="M54" s="25">
        <v>0</v>
      </c>
      <c r="N54" s="25">
        <v>0</v>
      </c>
      <c r="O54" s="25"/>
      <c r="P54" s="25"/>
      <c r="Q54" s="25"/>
    </row>
    <row r="55" spans="1:17" s="5" customFormat="1" ht="16.5" customHeight="1">
      <c r="A55" s="86" t="s">
        <v>111</v>
      </c>
      <c r="B55" s="48">
        <v>19010200</v>
      </c>
      <c r="C55" s="25"/>
      <c r="D55" s="25">
        <v>435</v>
      </c>
      <c r="E55" s="25">
        <f t="shared" si="0"/>
        <v>435</v>
      </c>
      <c r="F55" s="38"/>
      <c r="G55" s="25">
        <v>108.65</v>
      </c>
      <c r="H55" s="25">
        <f t="shared" si="1"/>
        <v>108.65</v>
      </c>
      <c r="I55" s="38"/>
      <c r="J55" s="25">
        <v>108.296</v>
      </c>
      <c r="K55" s="25">
        <f t="shared" si="2"/>
        <v>108.296</v>
      </c>
      <c r="L55" s="25">
        <v>0</v>
      </c>
      <c r="M55" s="25">
        <f t="shared" si="12"/>
        <v>24.89563218390805</v>
      </c>
      <c r="N55" s="25">
        <f t="shared" si="4"/>
        <v>24.89563218390805</v>
      </c>
      <c r="O55" s="25"/>
      <c r="P55" s="25"/>
      <c r="Q55" s="25">
        <f t="shared" si="11"/>
        <v>99.6741831569259</v>
      </c>
    </row>
    <row r="56" spans="1:17" s="5" customFormat="1" ht="29.25" customHeight="1">
      <c r="A56" s="87" t="s">
        <v>112</v>
      </c>
      <c r="B56" s="48">
        <v>19010300</v>
      </c>
      <c r="C56" s="25"/>
      <c r="D56" s="25">
        <v>38</v>
      </c>
      <c r="E56" s="25">
        <f t="shared" si="0"/>
        <v>38</v>
      </c>
      <c r="F56" s="38"/>
      <c r="G56" s="25">
        <v>9.55</v>
      </c>
      <c r="H56" s="25">
        <f t="shared" si="1"/>
        <v>9.55</v>
      </c>
      <c r="I56" s="38"/>
      <c r="J56" s="25">
        <v>1.993</v>
      </c>
      <c r="K56" s="25">
        <f t="shared" si="2"/>
        <v>1.993</v>
      </c>
      <c r="L56" s="25">
        <v>0</v>
      </c>
      <c r="M56" s="25">
        <f t="shared" si="12"/>
        <v>5.244736842105263</v>
      </c>
      <c r="N56" s="25">
        <f t="shared" si="4"/>
        <v>5.244736842105263</v>
      </c>
      <c r="O56" s="25"/>
      <c r="P56" s="25"/>
      <c r="Q56" s="25">
        <f t="shared" si="11"/>
        <v>20.86910994764398</v>
      </c>
    </row>
    <row r="57" spans="1:17" s="9" customFormat="1" ht="12.75">
      <c r="A57" s="8" t="s">
        <v>13</v>
      </c>
      <c r="B57" s="8">
        <v>20000000</v>
      </c>
      <c r="C57" s="24">
        <v>34.5</v>
      </c>
      <c r="D57" s="24">
        <v>230</v>
      </c>
      <c r="E57" s="24">
        <f t="shared" si="0"/>
        <v>264.5</v>
      </c>
      <c r="F57" s="24">
        <v>8.46</v>
      </c>
      <c r="G57" s="24">
        <v>152.018</v>
      </c>
      <c r="H57" s="24">
        <f t="shared" si="1"/>
        <v>160.478</v>
      </c>
      <c r="I57" s="24">
        <v>13.024</v>
      </c>
      <c r="J57" s="24">
        <v>479.89</v>
      </c>
      <c r="K57" s="24">
        <f t="shared" si="2"/>
        <v>492.914</v>
      </c>
      <c r="L57" s="24">
        <f t="shared" si="3"/>
        <v>37.75072463768115</v>
      </c>
      <c r="M57" s="24">
        <f t="shared" si="12"/>
        <v>208.6478260869565</v>
      </c>
      <c r="N57" s="24">
        <f t="shared" si="4"/>
        <v>186.35689981096408</v>
      </c>
      <c r="O57" s="24">
        <f>I57/F57*100</f>
        <v>153.94799054373522</v>
      </c>
      <c r="P57" s="24">
        <f aca="true" t="shared" si="13" ref="P52:Q57">J57/G57*100</f>
        <v>315.67972213816785</v>
      </c>
      <c r="Q57" s="24">
        <f t="shared" si="13"/>
        <v>307.1536285347524</v>
      </c>
    </row>
    <row r="58" spans="1:17" s="19" customFormat="1" ht="13.5" hidden="1">
      <c r="A58" s="17" t="s">
        <v>14</v>
      </c>
      <c r="B58" s="18">
        <v>21000000</v>
      </c>
      <c r="C58" s="20">
        <f>C59+C60</f>
        <v>0</v>
      </c>
      <c r="D58" s="20">
        <f>D59+D60</f>
        <v>0</v>
      </c>
      <c r="E58" s="24">
        <f t="shared" si="0"/>
        <v>0</v>
      </c>
      <c r="F58" s="20">
        <f>F60+F59</f>
        <v>0</v>
      </c>
      <c r="G58" s="20">
        <f>G59+G60</f>
        <v>0</v>
      </c>
      <c r="H58" s="24">
        <f t="shared" si="1"/>
        <v>0</v>
      </c>
      <c r="I58" s="20">
        <f>I59+I60</f>
        <v>0</v>
      </c>
      <c r="J58" s="20">
        <f>J59+J60</f>
        <v>0</v>
      </c>
      <c r="K58" s="24">
        <f t="shared" si="2"/>
        <v>0</v>
      </c>
      <c r="L58" s="24" t="e">
        <f t="shared" si="3"/>
        <v>#DIV/0!</v>
      </c>
      <c r="M58" s="24" t="e">
        <f t="shared" si="12"/>
        <v>#DIV/0!</v>
      </c>
      <c r="N58" s="24" t="e">
        <f t="shared" si="4"/>
        <v>#DIV/0!</v>
      </c>
      <c r="O58" s="24" t="e">
        <f>I58/F58*100</f>
        <v>#DIV/0!</v>
      </c>
      <c r="P58" s="24"/>
      <c r="Q58" s="24" t="e">
        <f>K58/H58*100</f>
        <v>#DIV/0!</v>
      </c>
    </row>
    <row r="59" spans="1:17" s="19" customFormat="1" ht="13.5" hidden="1">
      <c r="A59" s="54" t="s">
        <v>74</v>
      </c>
      <c r="B59" s="10">
        <v>21050000</v>
      </c>
      <c r="C59" s="20"/>
      <c r="D59" s="20"/>
      <c r="E59" s="24">
        <f t="shared" si="0"/>
        <v>0</v>
      </c>
      <c r="F59" s="20">
        <v>0</v>
      </c>
      <c r="G59" s="20"/>
      <c r="H59" s="24">
        <f t="shared" si="1"/>
        <v>0</v>
      </c>
      <c r="I59" s="25">
        <v>0</v>
      </c>
      <c r="J59" s="25"/>
      <c r="K59" s="24">
        <f t="shared" si="2"/>
        <v>0</v>
      </c>
      <c r="L59" s="24" t="e">
        <f t="shared" si="3"/>
        <v>#DIV/0!</v>
      </c>
      <c r="M59" s="24" t="e">
        <f t="shared" si="12"/>
        <v>#DIV/0!</v>
      </c>
      <c r="N59" s="24" t="e">
        <f t="shared" si="4"/>
        <v>#DIV/0!</v>
      </c>
      <c r="O59" s="25" t="e">
        <f>I59/F59*100</f>
        <v>#DIV/0!</v>
      </c>
      <c r="P59" s="25"/>
      <c r="Q59" s="25" t="e">
        <f>K59/H59*100</f>
        <v>#DIV/0!</v>
      </c>
    </row>
    <row r="60" spans="1:17" s="9" customFormat="1" ht="12.75" hidden="1">
      <c r="A60" s="54" t="s">
        <v>75</v>
      </c>
      <c r="B60" s="10">
        <v>21080000</v>
      </c>
      <c r="C60" s="24"/>
      <c r="D60" s="24"/>
      <c r="E60" s="24">
        <f t="shared" si="0"/>
        <v>0</v>
      </c>
      <c r="F60" s="75">
        <v>0</v>
      </c>
      <c r="G60" s="25"/>
      <c r="H60" s="24">
        <f t="shared" si="1"/>
        <v>0</v>
      </c>
      <c r="I60" s="25">
        <v>0</v>
      </c>
      <c r="J60" s="24"/>
      <c r="K60" s="24">
        <f t="shared" si="2"/>
        <v>0</v>
      </c>
      <c r="L60" s="24" t="e">
        <f t="shared" si="3"/>
        <v>#DIV/0!</v>
      </c>
      <c r="M60" s="24" t="e">
        <f t="shared" si="12"/>
        <v>#DIV/0!</v>
      </c>
      <c r="N60" s="24" t="e">
        <f t="shared" si="4"/>
        <v>#DIV/0!</v>
      </c>
      <c r="O60" s="25" t="e">
        <f>I60/F60*100</f>
        <v>#DIV/0!</v>
      </c>
      <c r="P60" s="25"/>
      <c r="Q60" s="25" t="e">
        <f>K60/H60*100</f>
        <v>#DIV/0!</v>
      </c>
    </row>
    <row r="61" spans="1:17" s="9" customFormat="1" ht="15" customHeight="1" hidden="1">
      <c r="A61" s="54" t="s">
        <v>14</v>
      </c>
      <c r="B61" s="10">
        <v>21000000</v>
      </c>
      <c r="C61" s="25"/>
      <c r="D61" s="25"/>
      <c r="E61" s="25">
        <f t="shared" si="0"/>
        <v>0</v>
      </c>
      <c r="F61" s="75"/>
      <c r="G61" s="25"/>
      <c r="H61" s="25">
        <f t="shared" si="1"/>
        <v>0</v>
      </c>
      <c r="I61" s="25"/>
      <c r="J61" s="25"/>
      <c r="K61" s="25">
        <f t="shared" si="2"/>
        <v>0</v>
      </c>
      <c r="L61" s="25">
        <v>0</v>
      </c>
      <c r="M61" s="25">
        <v>0</v>
      </c>
      <c r="N61" s="25">
        <v>0</v>
      </c>
      <c r="O61" s="25"/>
      <c r="P61" s="25"/>
      <c r="Q61" s="25"/>
    </row>
    <row r="62" spans="1:17" s="9" customFormat="1" ht="15" customHeight="1" hidden="1">
      <c r="A62" s="54" t="s">
        <v>75</v>
      </c>
      <c r="B62" s="10">
        <v>21080000</v>
      </c>
      <c r="C62" s="25"/>
      <c r="D62" s="25"/>
      <c r="E62" s="25">
        <f t="shared" si="0"/>
        <v>0</v>
      </c>
      <c r="F62" s="75"/>
      <c r="G62" s="25"/>
      <c r="H62" s="25">
        <f t="shared" si="1"/>
        <v>0</v>
      </c>
      <c r="I62" s="25"/>
      <c r="J62" s="25"/>
      <c r="K62" s="25">
        <f t="shared" si="2"/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s="9" customFormat="1" ht="15" customHeight="1" hidden="1">
      <c r="A63" s="54" t="s">
        <v>103</v>
      </c>
      <c r="B63" s="10">
        <v>21081100</v>
      </c>
      <c r="C63" s="25"/>
      <c r="D63" s="25"/>
      <c r="E63" s="25">
        <f t="shared" si="0"/>
        <v>0</v>
      </c>
      <c r="F63" s="75"/>
      <c r="G63" s="25"/>
      <c r="H63" s="25">
        <f t="shared" si="1"/>
        <v>0</v>
      </c>
      <c r="I63" s="25"/>
      <c r="J63" s="25"/>
      <c r="K63" s="25">
        <f t="shared" si="2"/>
        <v>0</v>
      </c>
      <c r="L63" s="25">
        <v>0</v>
      </c>
      <c r="M63" s="25">
        <v>0</v>
      </c>
      <c r="N63" s="25">
        <v>0</v>
      </c>
      <c r="O63" s="25"/>
      <c r="P63" s="25"/>
      <c r="Q63" s="25"/>
    </row>
    <row r="64" spans="1:17" s="9" customFormat="1" ht="15" customHeight="1">
      <c r="A64" s="17" t="s">
        <v>24</v>
      </c>
      <c r="B64" s="18">
        <v>22000000</v>
      </c>
      <c r="C64" s="24">
        <v>34.5</v>
      </c>
      <c r="D64" s="24"/>
      <c r="E64" s="24">
        <f t="shared" si="0"/>
        <v>34.5</v>
      </c>
      <c r="F64" s="24">
        <v>8.46</v>
      </c>
      <c r="G64" s="24"/>
      <c r="H64" s="24">
        <f t="shared" si="1"/>
        <v>8.46</v>
      </c>
      <c r="I64" s="24">
        <v>5.249</v>
      </c>
      <c r="J64" s="24"/>
      <c r="K64" s="24">
        <f t="shared" si="2"/>
        <v>5.249</v>
      </c>
      <c r="L64" s="24">
        <f t="shared" si="3"/>
        <v>15.214492753623187</v>
      </c>
      <c r="M64" s="24">
        <v>0</v>
      </c>
      <c r="N64" s="24">
        <f t="shared" si="4"/>
        <v>15.214492753623187</v>
      </c>
      <c r="O64" s="24">
        <f>I64/F64*100</f>
        <v>62.04491725768321</v>
      </c>
      <c r="P64" s="24"/>
      <c r="Q64" s="20">
        <f>K64/H64*100</f>
        <v>62.04491725768321</v>
      </c>
    </row>
    <row r="65" spans="1:17" s="19" customFormat="1" ht="15" customHeight="1">
      <c r="A65" s="44" t="s">
        <v>39</v>
      </c>
      <c r="B65" s="69">
        <v>22010000</v>
      </c>
      <c r="C65" s="26">
        <v>14.7</v>
      </c>
      <c r="D65" s="26">
        <f>D67+D68</f>
        <v>0</v>
      </c>
      <c r="E65" s="26">
        <f t="shared" si="0"/>
        <v>14.7</v>
      </c>
      <c r="F65" s="26">
        <v>3.6</v>
      </c>
      <c r="G65" s="26">
        <f>G67+G68</f>
        <v>0</v>
      </c>
      <c r="H65" s="26">
        <f t="shared" si="1"/>
        <v>3.6</v>
      </c>
      <c r="I65" s="26">
        <v>4.759</v>
      </c>
      <c r="J65" s="26">
        <f>J67+J68+J69</f>
        <v>0</v>
      </c>
      <c r="K65" s="26">
        <f t="shared" si="2"/>
        <v>4.759</v>
      </c>
      <c r="L65" s="26">
        <f t="shared" si="3"/>
        <v>32.374149659863946</v>
      </c>
      <c r="M65" s="26">
        <v>0</v>
      </c>
      <c r="N65" s="26">
        <f t="shared" si="4"/>
        <v>32.374149659863946</v>
      </c>
      <c r="O65" s="26">
        <f>I65/F65*100</f>
        <v>132.19444444444446</v>
      </c>
      <c r="P65" s="26"/>
      <c r="Q65" s="26">
        <f>K65/H65*100</f>
        <v>132.19444444444446</v>
      </c>
    </row>
    <row r="66" spans="1:17" s="11" customFormat="1" ht="15" customHeight="1">
      <c r="A66" s="54" t="s">
        <v>76</v>
      </c>
      <c r="B66" s="69">
        <v>22010300</v>
      </c>
      <c r="C66" s="26">
        <v>0</v>
      </c>
      <c r="D66" s="26"/>
      <c r="E66" s="26">
        <f t="shared" si="0"/>
        <v>0</v>
      </c>
      <c r="F66" s="26">
        <v>0</v>
      </c>
      <c r="G66" s="26"/>
      <c r="H66" s="26">
        <f t="shared" si="1"/>
        <v>0</v>
      </c>
      <c r="I66" s="26">
        <v>0</v>
      </c>
      <c r="J66" s="26"/>
      <c r="K66" s="26">
        <f t="shared" si="2"/>
        <v>0</v>
      </c>
      <c r="L66" s="26">
        <v>0</v>
      </c>
      <c r="M66" s="26">
        <v>0</v>
      </c>
      <c r="N66" s="26">
        <v>0</v>
      </c>
      <c r="O66" s="26">
        <v>0</v>
      </c>
      <c r="P66" s="26"/>
      <c r="Q66" s="26"/>
    </row>
    <row r="67" spans="1:17" s="5" customFormat="1" ht="15" customHeight="1">
      <c r="A67" s="54" t="s">
        <v>60</v>
      </c>
      <c r="B67" s="69">
        <v>22012500</v>
      </c>
      <c r="C67" s="26">
        <v>14.7</v>
      </c>
      <c r="D67" s="26"/>
      <c r="E67" s="26">
        <f t="shared" si="0"/>
        <v>14.7</v>
      </c>
      <c r="F67" s="76">
        <v>3.6</v>
      </c>
      <c r="G67" s="26"/>
      <c r="H67" s="26">
        <f t="shared" si="1"/>
        <v>3.6</v>
      </c>
      <c r="I67" s="26">
        <v>4.759</v>
      </c>
      <c r="J67" s="26"/>
      <c r="K67" s="26">
        <f t="shared" si="2"/>
        <v>4.759</v>
      </c>
      <c r="L67" s="26">
        <f t="shared" si="3"/>
        <v>32.374149659863946</v>
      </c>
      <c r="M67" s="26">
        <v>0</v>
      </c>
      <c r="N67" s="26">
        <f t="shared" si="4"/>
        <v>32.374149659863946</v>
      </c>
      <c r="O67" s="26">
        <f>I67/F67*100</f>
        <v>132.19444444444446</v>
      </c>
      <c r="P67" s="26"/>
      <c r="Q67" s="26">
        <f>K67/H67*100</f>
        <v>132.19444444444446</v>
      </c>
    </row>
    <row r="68" spans="1:17" s="5" customFormat="1" ht="15" customHeight="1">
      <c r="A68" s="46" t="s">
        <v>40</v>
      </c>
      <c r="B68" s="69">
        <v>22012600</v>
      </c>
      <c r="C68" s="26">
        <v>100</v>
      </c>
      <c r="D68" s="26"/>
      <c r="E68" s="26">
        <f t="shared" si="0"/>
        <v>100</v>
      </c>
      <c r="F68" s="76">
        <v>0</v>
      </c>
      <c r="G68" s="26"/>
      <c r="H68" s="26">
        <f t="shared" si="1"/>
        <v>0</v>
      </c>
      <c r="I68" s="26">
        <v>0</v>
      </c>
      <c r="J68" s="26"/>
      <c r="K68" s="26">
        <f t="shared" si="2"/>
        <v>0</v>
      </c>
      <c r="L68" s="26">
        <f t="shared" si="3"/>
        <v>0</v>
      </c>
      <c r="M68" s="26">
        <v>0</v>
      </c>
      <c r="N68" s="26">
        <f t="shared" si="4"/>
        <v>0</v>
      </c>
      <c r="O68" s="26">
        <v>0</v>
      </c>
      <c r="P68" s="26"/>
      <c r="Q68" s="26">
        <v>0</v>
      </c>
    </row>
    <row r="69" spans="1:17" s="9" customFormat="1" ht="12.75" hidden="1">
      <c r="A69" s="46" t="s">
        <v>44</v>
      </c>
      <c r="B69" s="69">
        <v>22012900</v>
      </c>
      <c r="C69" s="26"/>
      <c r="D69" s="26"/>
      <c r="E69" s="26">
        <f t="shared" si="0"/>
        <v>0</v>
      </c>
      <c r="F69" s="26"/>
      <c r="G69" s="26"/>
      <c r="H69" s="26">
        <f t="shared" si="1"/>
        <v>0</v>
      </c>
      <c r="I69" s="26"/>
      <c r="J69" s="26"/>
      <c r="K69" s="26">
        <f t="shared" si="2"/>
        <v>0</v>
      </c>
      <c r="L69" s="26" t="e">
        <f t="shared" si="3"/>
        <v>#DIV/0!</v>
      </c>
      <c r="M69" s="26" t="e">
        <f t="shared" si="12"/>
        <v>#DIV/0!</v>
      </c>
      <c r="N69" s="26" t="e">
        <f t="shared" si="4"/>
        <v>#DIV/0!</v>
      </c>
      <c r="O69" s="26"/>
      <c r="P69" s="26"/>
      <c r="Q69" s="26"/>
    </row>
    <row r="70" spans="1:17" s="19" customFormat="1" ht="27">
      <c r="A70" s="56" t="s">
        <v>61</v>
      </c>
      <c r="B70" s="11">
        <v>22080000</v>
      </c>
      <c r="C70" s="26">
        <v>17.1</v>
      </c>
      <c r="D70" s="26">
        <f>D71+D72</f>
        <v>0</v>
      </c>
      <c r="E70" s="26">
        <f t="shared" si="0"/>
        <v>17.1</v>
      </c>
      <c r="F70" s="26">
        <v>4.2</v>
      </c>
      <c r="G70" s="26">
        <f>G71+G72</f>
        <v>0</v>
      </c>
      <c r="H70" s="26">
        <f t="shared" si="1"/>
        <v>4.2</v>
      </c>
      <c r="I70" s="26">
        <v>0</v>
      </c>
      <c r="J70" s="26">
        <f>J71+J72</f>
        <v>0</v>
      </c>
      <c r="K70" s="26">
        <f t="shared" si="2"/>
        <v>0</v>
      </c>
      <c r="L70" s="26">
        <f t="shared" si="3"/>
        <v>0</v>
      </c>
      <c r="M70" s="26">
        <v>0</v>
      </c>
      <c r="N70" s="26">
        <f t="shared" si="4"/>
        <v>0</v>
      </c>
      <c r="O70" s="26">
        <f>I70/F70*100</f>
        <v>0</v>
      </c>
      <c r="P70" s="26"/>
      <c r="Q70" s="26">
        <f>K70/H70*100</f>
        <v>0</v>
      </c>
    </row>
    <row r="71" spans="1:17" s="5" customFormat="1" ht="12.75" hidden="1">
      <c r="A71" s="15" t="s">
        <v>25</v>
      </c>
      <c r="B71" s="69">
        <v>22010300</v>
      </c>
      <c r="C71" s="26"/>
      <c r="D71" s="26"/>
      <c r="E71" s="26">
        <f t="shared" si="0"/>
        <v>0</v>
      </c>
      <c r="F71" s="26"/>
      <c r="G71" s="26"/>
      <c r="H71" s="26">
        <f t="shared" si="1"/>
        <v>0</v>
      </c>
      <c r="I71" s="26"/>
      <c r="J71" s="26"/>
      <c r="K71" s="26">
        <f t="shared" si="2"/>
        <v>0</v>
      </c>
      <c r="L71" s="26" t="e">
        <f t="shared" si="3"/>
        <v>#DIV/0!</v>
      </c>
      <c r="M71" s="26" t="e">
        <f t="shared" si="12"/>
        <v>#DIV/0!</v>
      </c>
      <c r="N71" s="26" t="e">
        <f t="shared" si="4"/>
        <v>#DIV/0!</v>
      </c>
      <c r="O71" s="26" t="e">
        <f>I71/F71*100</f>
        <v>#DIV/0!</v>
      </c>
      <c r="P71" s="26"/>
      <c r="Q71" s="26" t="e">
        <f>K71/H71*100</f>
        <v>#DIV/0!</v>
      </c>
    </row>
    <row r="72" spans="1:17" s="9" customFormat="1" ht="29.25" customHeight="1">
      <c r="A72" s="15" t="s">
        <v>26</v>
      </c>
      <c r="B72" s="69">
        <v>22080400</v>
      </c>
      <c r="C72" s="26">
        <v>17.1</v>
      </c>
      <c r="D72" s="26"/>
      <c r="E72" s="26">
        <f t="shared" si="0"/>
        <v>17.1</v>
      </c>
      <c r="F72" s="76">
        <v>4.2</v>
      </c>
      <c r="G72" s="26"/>
      <c r="H72" s="26">
        <f t="shared" si="1"/>
        <v>4.2</v>
      </c>
      <c r="I72" s="26">
        <v>0</v>
      </c>
      <c r="J72" s="26"/>
      <c r="K72" s="26">
        <f t="shared" si="2"/>
        <v>0</v>
      </c>
      <c r="L72" s="26">
        <f t="shared" si="3"/>
        <v>0</v>
      </c>
      <c r="M72" s="26">
        <v>0</v>
      </c>
      <c r="N72" s="26">
        <f t="shared" si="4"/>
        <v>0</v>
      </c>
      <c r="O72" s="26">
        <f>I72/F72*100</f>
        <v>0</v>
      </c>
      <c r="P72" s="26"/>
      <c r="Q72" s="26">
        <f>K72/H72*100</f>
        <v>0</v>
      </c>
    </row>
    <row r="73" spans="1:17" s="9" customFormat="1" ht="16.5" customHeight="1">
      <c r="A73" s="53" t="s">
        <v>62</v>
      </c>
      <c r="B73" s="18">
        <v>22090000</v>
      </c>
      <c r="C73" s="20">
        <v>0</v>
      </c>
      <c r="D73" s="20"/>
      <c r="E73" s="24">
        <f>C73+D73</f>
        <v>0</v>
      </c>
      <c r="F73" s="77">
        <v>0.66</v>
      </c>
      <c r="G73" s="20"/>
      <c r="H73" s="24">
        <f>F73+G73</f>
        <v>0.66</v>
      </c>
      <c r="I73" s="20">
        <v>0.49</v>
      </c>
      <c r="J73" s="20"/>
      <c r="K73" s="24">
        <f>I73+J73</f>
        <v>0.49</v>
      </c>
      <c r="L73" s="24">
        <v>0</v>
      </c>
      <c r="M73" s="24">
        <v>0</v>
      </c>
      <c r="N73" s="24">
        <v>0</v>
      </c>
      <c r="O73" s="20">
        <v>74.4</v>
      </c>
      <c r="P73" s="20"/>
      <c r="Q73" s="20">
        <v>74.4</v>
      </c>
    </row>
    <row r="74" spans="1:17" s="9" customFormat="1" ht="29.25" customHeight="1" hidden="1">
      <c r="A74" s="56" t="s">
        <v>104</v>
      </c>
      <c r="B74" s="69">
        <v>22090100</v>
      </c>
      <c r="C74" s="20">
        <v>0</v>
      </c>
      <c r="D74" s="20"/>
      <c r="E74" s="24">
        <f>C74+D74</f>
        <v>0</v>
      </c>
      <c r="F74" s="77">
        <v>0.24</v>
      </c>
      <c r="G74" s="20"/>
      <c r="H74" s="24">
        <f>F74+G74</f>
        <v>0.24</v>
      </c>
      <c r="I74" s="20">
        <v>0.015</v>
      </c>
      <c r="J74" s="20"/>
      <c r="K74" s="24">
        <f>I74+J74</f>
        <v>0.015</v>
      </c>
      <c r="L74" s="24">
        <v>0</v>
      </c>
      <c r="M74" s="24">
        <v>0</v>
      </c>
      <c r="N74" s="24">
        <v>0</v>
      </c>
      <c r="O74" s="20"/>
      <c r="P74" s="20"/>
      <c r="Q74" s="20"/>
    </row>
    <row r="75" spans="1:17" s="9" customFormat="1" ht="29.25" customHeight="1" hidden="1">
      <c r="A75" s="56" t="s">
        <v>105</v>
      </c>
      <c r="B75" s="69">
        <v>22090400</v>
      </c>
      <c r="C75" s="20">
        <v>0</v>
      </c>
      <c r="D75" s="20"/>
      <c r="E75" s="24">
        <f>C75+D75</f>
        <v>0</v>
      </c>
      <c r="F75" s="77">
        <v>0.42</v>
      </c>
      <c r="G75" s="20"/>
      <c r="H75" s="24">
        <f>F75+G75</f>
        <v>0.42</v>
      </c>
      <c r="I75" s="20">
        <v>0.476</v>
      </c>
      <c r="J75" s="20"/>
      <c r="K75" s="24">
        <f>I75+J75</f>
        <v>0.476</v>
      </c>
      <c r="L75" s="24">
        <v>0</v>
      </c>
      <c r="M75" s="24">
        <v>0</v>
      </c>
      <c r="N75" s="24">
        <v>0</v>
      </c>
      <c r="O75" s="20"/>
      <c r="P75" s="20"/>
      <c r="Q75" s="20"/>
    </row>
    <row r="76" spans="1:17" s="9" customFormat="1" ht="21.75" customHeight="1">
      <c r="A76" s="74" t="s">
        <v>106</v>
      </c>
      <c r="B76" s="8">
        <v>24000000</v>
      </c>
      <c r="C76" s="24"/>
      <c r="D76" s="24"/>
      <c r="E76" s="24">
        <f t="shared" si="0"/>
        <v>0</v>
      </c>
      <c r="F76" s="77"/>
      <c r="G76" s="24"/>
      <c r="H76" s="24">
        <f t="shared" si="1"/>
        <v>0</v>
      </c>
      <c r="I76" s="24">
        <v>5.292</v>
      </c>
      <c r="J76" s="24">
        <v>0.2</v>
      </c>
      <c r="K76" s="24">
        <f t="shared" si="2"/>
        <v>5.492</v>
      </c>
      <c r="L76" s="24">
        <v>0</v>
      </c>
      <c r="M76" s="24">
        <v>0</v>
      </c>
      <c r="N76" s="24">
        <v>0</v>
      </c>
      <c r="O76" s="26"/>
      <c r="P76" s="26"/>
      <c r="Q76" s="26"/>
    </row>
    <row r="77" spans="1:17" s="19" customFormat="1" ht="16.5" customHeight="1">
      <c r="A77" s="15" t="s">
        <v>67</v>
      </c>
      <c r="B77" s="10">
        <v>24060000</v>
      </c>
      <c r="C77" s="25"/>
      <c r="D77" s="25">
        <f>D79</f>
        <v>0</v>
      </c>
      <c r="E77" s="25">
        <f t="shared" si="0"/>
        <v>0</v>
      </c>
      <c r="F77" s="25"/>
      <c r="G77" s="25">
        <f>G79</f>
        <v>0</v>
      </c>
      <c r="H77" s="25">
        <f t="shared" si="1"/>
        <v>0</v>
      </c>
      <c r="I77" s="25">
        <v>5.292</v>
      </c>
      <c r="J77" s="25">
        <v>0.2</v>
      </c>
      <c r="K77" s="25">
        <f t="shared" si="2"/>
        <v>5.492</v>
      </c>
      <c r="L77" s="25">
        <v>0</v>
      </c>
      <c r="M77" s="25">
        <v>0</v>
      </c>
      <c r="N77" s="25">
        <v>0</v>
      </c>
      <c r="O77" s="26"/>
      <c r="P77" s="26"/>
      <c r="Q77" s="26"/>
    </row>
    <row r="78" spans="1:17" s="19" customFormat="1" ht="16.5" customHeight="1" hidden="1">
      <c r="A78" s="15" t="s">
        <v>67</v>
      </c>
      <c r="B78" s="10">
        <v>24060300</v>
      </c>
      <c r="C78" s="25"/>
      <c r="D78" s="25"/>
      <c r="E78" s="25">
        <f t="shared" si="0"/>
        <v>0</v>
      </c>
      <c r="F78" s="25"/>
      <c r="G78" s="25"/>
      <c r="H78" s="25">
        <f t="shared" si="1"/>
        <v>0</v>
      </c>
      <c r="I78" s="25">
        <v>5.292</v>
      </c>
      <c r="J78" s="25">
        <v>0</v>
      </c>
      <c r="K78" s="25">
        <f t="shared" si="2"/>
        <v>5.292</v>
      </c>
      <c r="L78" s="25">
        <v>0</v>
      </c>
      <c r="M78" s="25">
        <v>0</v>
      </c>
      <c r="N78" s="25">
        <v>0</v>
      </c>
      <c r="O78" s="26"/>
      <c r="P78" s="26"/>
      <c r="Q78" s="26"/>
    </row>
    <row r="79" spans="1:17" s="9" customFormat="1" ht="31.5" customHeight="1">
      <c r="A79" s="55" t="s">
        <v>68</v>
      </c>
      <c r="B79" s="10">
        <v>24062100</v>
      </c>
      <c r="C79" s="25"/>
      <c r="D79" s="25"/>
      <c r="E79" s="25">
        <f t="shared" si="0"/>
        <v>0</v>
      </c>
      <c r="F79" s="25"/>
      <c r="G79" s="25">
        <v>0</v>
      </c>
      <c r="H79" s="25">
        <f t="shared" si="1"/>
        <v>0</v>
      </c>
      <c r="I79" s="25"/>
      <c r="J79" s="25">
        <v>0.2</v>
      </c>
      <c r="K79" s="25">
        <f t="shared" si="2"/>
        <v>0.2</v>
      </c>
      <c r="L79" s="25">
        <v>0</v>
      </c>
      <c r="M79" s="25">
        <v>0</v>
      </c>
      <c r="N79" s="25">
        <v>0</v>
      </c>
      <c r="O79" s="26"/>
      <c r="P79" s="26"/>
      <c r="Q79" s="26"/>
    </row>
    <row r="80" spans="1:17" s="19" customFormat="1" ht="13.5">
      <c r="A80" s="22" t="s">
        <v>15</v>
      </c>
      <c r="B80" s="18">
        <v>25000000</v>
      </c>
      <c r="C80" s="20">
        <f>C81+C84</f>
        <v>0</v>
      </c>
      <c r="D80" s="20">
        <v>230</v>
      </c>
      <c r="E80" s="24">
        <f t="shared" si="0"/>
        <v>230</v>
      </c>
      <c r="F80" s="20">
        <f>F81+F84</f>
        <v>0</v>
      </c>
      <c r="G80" s="20">
        <v>152.018</v>
      </c>
      <c r="H80" s="24">
        <f t="shared" si="1"/>
        <v>152.018</v>
      </c>
      <c r="I80" s="20">
        <f>I81+I84</f>
        <v>0</v>
      </c>
      <c r="J80" s="20">
        <v>479.69</v>
      </c>
      <c r="K80" s="24">
        <f aca="true" t="shared" si="14" ref="K80:K108">I80+J80</f>
        <v>479.69</v>
      </c>
      <c r="L80" s="24">
        <v>0</v>
      </c>
      <c r="M80" s="24">
        <f>J80/D80*100</f>
        <v>208.5608695652174</v>
      </c>
      <c r="N80" s="24">
        <f aca="true" t="shared" si="15" ref="N80:N108">K80/E80*100</f>
        <v>208.5608695652174</v>
      </c>
      <c r="O80" s="24"/>
      <c r="P80" s="24">
        <f>J80/G80*100</f>
        <v>315.5481587706719</v>
      </c>
      <c r="Q80" s="24">
        <f>K80/H80*100</f>
        <v>315.5481587706719</v>
      </c>
    </row>
    <row r="81" spans="1:18" s="9" customFormat="1" ht="15" customHeight="1">
      <c r="A81" s="21" t="s">
        <v>28</v>
      </c>
      <c r="B81" s="10">
        <v>25010000</v>
      </c>
      <c r="C81" s="24"/>
      <c r="D81" s="25">
        <v>230</v>
      </c>
      <c r="E81" s="24">
        <f aca="true" t="shared" si="16" ref="E81:E116">C81+D81</f>
        <v>230</v>
      </c>
      <c r="F81" s="38"/>
      <c r="G81" s="25">
        <v>71.46</v>
      </c>
      <c r="H81" s="24">
        <f aca="true" t="shared" si="17" ref="H81:H108">F81+G81</f>
        <v>71.46</v>
      </c>
      <c r="I81" s="24"/>
      <c r="J81" s="25">
        <v>157.458</v>
      </c>
      <c r="K81" s="24">
        <f t="shared" si="14"/>
        <v>157.458</v>
      </c>
      <c r="L81" s="24">
        <v>0</v>
      </c>
      <c r="M81" s="24">
        <f>J81/D81*100</f>
        <v>68.46</v>
      </c>
      <c r="N81" s="24">
        <f t="shared" si="15"/>
        <v>68.46</v>
      </c>
      <c r="O81" s="25"/>
      <c r="P81" s="25">
        <f>J81/G81*100</f>
        <v>220.34424853064652</v>
      </c>
      <c r="Q81" s="25">
        <f>K81/H81*100</f>
        <v>220.34424853064652</v>
      </c>
      <c r="R81" s="5"/>
    </row>
    <row r="82" spans="1:18" s="9" customFormat="1" ht="15" customHeight="1">
      <c r="A82" s="21" t="s">
        <v>108</v>
      </c>
      <c r="B82" s="10">
        <v>25010100</v>
      </c>
      <c r="C82" s="24"/>
      <c r="D82" s="25">
        <v>230</v>
      </c>
      <c r="E82" s="24">
        <f t="shared" si="16"/>
        <v>230</v>
      </c>
      <c r="F82" s="38"/>
      <c r="G82" s="25">
        <v>71.46</v>
      </c>
      <c r="H82" s="24">
        <f t="shared" si="17"/>
        <v>71.46</v>
      </c>
      <c r="I82" s="24"/>
      <c r="J82" s="25">
        <v>157.458</v>
      </c>
      <c r="K82" s="24">
        <f t="shared" si="14"/>
        <v>157.458</v>
      </c>
      <c r="L82" s="24">
        <v>0</v>
      </c>
      <c r="M82" s="24">
        <f>J82/D82*100</f>
        <v>68.46</v>
      </c>
      <c r="N82" s="24">
        <f t="shared" si="15"/>
        <v>68.46</v>
      </c>
      <c r="O82" s="25"/>
      <c r="P82" s="25">
        <f aca="true" t="shared" si="18" ref="P82:P107">J82/G82*100</f>
        <v>220.34424853064652</v>
      </c>
      <c r="Q82" s="25">
        <f>K82/H82*100</f>
        <v>220.34424853064652</v>
      </c>
      <c r="R82" s="5"/>
    </row>
    <row r="83" spans="1:18" s="9" customFormat="1" ht="15" customHeight="1">
      <c r="A83" s="21" t="s">
        <v>113</v>
      </c>
      <c r="B83" s="10">
        <v>25020100</v>
      </c>
      <c r="C83" s="24"/>
      <c r="D83" s="25"/>
      <c r="E83" s="24"/>
      <c r="F83" s="38"/>
      <c r="G83" s="25">
        <v>80.558</v>
      </c>
      <c r="H83" s="24">
        <f t="shared" si="17"/>
        <v>80.558</v>
      </c>
      <c r="I83" s="24"/>
      <c r="J83" s="25">
        <v>322.232</v>
      </c>
      <c r="K83" s="24">
        <f t="shared" si="14"/>
        <v>322.232</v>
      </c>
      <c r="L83" s="24">
        <v>0</v>
      </c>
      <c r="M83" s="24">
        <v>0</v>
      </c>
      <c r="N83" s="24">
        <v>0</v>
      </c>
      <c r="O83" s="25"/>
      <c r="P83" s="25">
        <f t="shared" si="18"/>
        <v>400</v>
      </c>
      <c r="Q83" s="25">
        <f>K83/H83*100</f>
        <v>400</v>
      </c>
      <c r="R83" s="5"/>
    </row>
    <row r="84" spans="1:18" s="9" customFormat="1" ht="15" customHeight="1">
      <c r="A84" s="21" t="s">
        <v>16</v>
      </c>
      <c r="B84" s="10">
        <v>25020000</v>
      </c>
      <c r="C84" s="24"/>
      <c r="D84" s="25"/>
      <c r="E84" s="24">
        <f t="shared" si="16"/>
        <v>0</v>
      </c>
      <c r="F84" s="38"/>
      <c r="G84" s="25">
        <v>80.558</v>
      </c>
      <c r="H84" s="24">
        <f t="shared" si="17"/>
        <v>80.558</v>
      </c>
      <c r="I84" s="24"/>
      <c r="J84" s="25">
        <v>322.232</v>
      </c>
      <c r="K84" s="24">
        <f t="shared" si="14"/>
        <v>322.232</v>
      </c>
      <c r="L84" s="24">
        <v>0</v>
      </c>
      <c r="M84" s="24">
        <v>0</v>
      </c>
      <c r="N84" s="24">
        <v>0</v>
      </c>
      <c r="O84" s="24"/>
      <c r="P84" s="25">
        <f t="shared" si="18"/>
        <v>400</v>
      </c>
      <c r="Q84" s="25">
        <f>K84/H84*100</f>
        <v>400</v>
      </c>
      <c r="R84" s="5"/>
    </row>
    <row r="85" spans="1:17" s="59" customFormat="1" ht="15">
      <c r="A85" s="30" t="s">
        <v>29</v>
      </c>
      <c r="B85" s="58"/>
      <c r="C85" s="31">
        <f>C15+C57</f>
        <v>76289.5</v>
      </c>
      <c r="D85" s="31">
        <f>D15+D57</f>
        <v>703</v>
      </c>
      <c r="E85" s="31">
        <f t="shared" si="16"/>
        <v>76992.5</v>
      </c>
      <c r="F85" s="31">
        <f>F15+F57</f>
        <v>15471.269999999999</v>
      </c>
      <c r="G85" s="31">
        <f>G15+G57</f>
        <v>270.218</v>
      </c>
      <c r="H85" s="31">
        <f t="shared" si="17"/>
        <v>15741.488</v>
      </c>
      <c r="I85" s="31">
        <f>I15+I57</f>
        <v>13816.574999999999</v>
      </c>
      <c r="J85" s="31">
        <f>J57+J15+J106</f>
        <v>594.0600000000001</v>
      </c>
      <c r="K85" s="31">
        <f t="shared" si="14"/>
        <v>14410.634999999998</v>
      </c>
      <c r="L85" s="31">
        <f aca="true" t="shared" si="19" ref="L85:L108">I85/C85*100</f>
        <v>18.110716415758393</v>
      </c>
      <c r="M85" s="31">
        <f>J85/D85*100</f>
        <v>84.50355618776672</v>
      </c>
      <c r="N85" s="31">
        <f t="shared" si="15"/>
        <v>18.716933467545537</v>
      </c>
      <c r="O85" s="31">
        <f>I85/F85*100</f>
        <v>89.30472417584335</v>
      </c>
      <c r="P85" s="31">
        <f>J85/G85*100</f>
        <v>219.84471796845511</v>
      </c>
      <c r="Q85" s="31">
        <f>K85/H85*100</f>
        <v>91.54557053310334</v>
      </c>
    </row>
    <row r="86" spans="1:17" s="28" customFormat="1" ht="13.5">
      <c r="A86" s="29" t="s">
        <v>17</v>
      </c>
      <c r="B86" s="29">
        <v>40000000</v>
      </c>
      <c r="C86" s="27">
        <v>27844.78</v>
      </c>
      <c r="D86" s="27">
        <f>D90+D99+D101</f>
        <v>0</v>
      </c>
      <c r="E86" s="24">
        <f t="shared" si="16"/>
        <v>27844.78</v>
      </c>
      <c r="F86" s="27">
        <v>6005.807</v>
      </c>
      <c r="G86" s="27">
        <f>G90+G99+G101</f>
        <v>0</v>
      </c>
      <c r="H86" s="24">
        <f t="shared" si="17"/>
        <v>6005.807</v>
      </c>
      <c r="I86" s="27">
        <v>6005.807</v>
      </c>
      <c r="J86" s="27">
        <v>0</v>
      </c>
      <c r="K86" s="24">
        <f t="shared" si="14"/>
        <v>6005.807</v>
      </c>
      <c r="L86" s="24">
        <f t="shared" si="19"/>
        <v>21.568879337527534</v>
      </c>
      <c r="M86" s="24">
        <v>0</v>
      </c>
      <c r="N86" s="24">
        <f t="shared" si="15"/>
        <v>21.568879337527534</v>
      </c>
      <c r="O86" s="24">
        <f>I86/F86*100</f>
        <v>100</v>
      </c>
      <c r="P86" s="25"/>
      <c r="Q86" s="24">
        <f>K86/H86*100</f>
        <v>100</v>
      </c>
    </row>
    <row r="87" spans="1:17" s="28" customFormat="1" ht="14.25" hidden="1">
      <c r="A87" s="39" t="s">
        <v>37</v>
      </c>
      <c r="B87" s="41">
        <v>41020000</v>
      </c>
      <c r="C87" s="42">
        <f>C88</f>
        <v>0</v>
      </c>
      <c r="D87" s="42">
        <f aca="true" t="shared" si="20" ref="D87:J87">D88</f>
        <v>0</v>
      </c>
      <c r="E87" s="24">
        <f t="shared" si="16"/>
        <v>0</v>
      </c>
      <c r="F87" s="42">
        <f t="shared" si="20"/>
        <v>0</v>
      </c>
      <c r="G87" s="42">
        <f t="shared" si="20"/>
        <v>0</v>
      </c>
      <c r="H87" s="24">
        <f t="shared" si="17"/>
        <v>0</v>
      </c>
      <c r="I87" s="42">
        <f t="shared" si="20"/>
        <v>0</v>
      </c>
      <c r="J87" s="42">
        <f t="shared" si="20"/>
        <v>0</v>
      </c>
      <c r="K87" s="24">
        <f t="shared" si="14"/>
        <v>0</v>
      </c>
      <c r="L87" s="24" t="e">
        <f t="shared" si="19"/>
        <v>#DIV/0!</v>
      </c>
      <c r="M87" s="24" t="e">
        <f>J87/D87*100</f>
        <v>#DIV/0!</v>
      </c>
      <c r="N87" s="24" t="e">
        <f t="shared" si="15"/>
        <v>#DIV/0!</v>
      </c>
      <c r="O87" s="24" t="e">
        <f>I87/F87*100</f>
        <v>#DIV/0!</v>
      </c>
      <c r="P87" s="25"/>
      <c r="Q87" s="24" t="e">
        <f>K87/H87*100</f>
        <v>#DIV/0!</v>
      </c>
    </row>
    <row r="88" spans="1:18" s="28" customFormat="1" ht="26.25" hidden="1">
      <c r="A88" s="45" t="s">
        <v>41</v>
      </c>
      <c r="B88" s="40">
        <v>41020200</v>
      </c>
      <c r="C88" s="43"/>
      <c r="D88" s="43"/>
      <c r="E88" s="24">
        <f t="shared" si="16"/>
        <v>0</v>
      </c>
      <c r="F88" s="43"/>
      <c r="G88" s="43"/>
      <c r="H88" s="24">
        <f t="shared" si="17"/>
        <v>0</v>
      </c>
      <c r="I88" s="43"/>
      <c r="J88" s="43"/>
      <c r="K88" s="24">
        <f t="shared" si="14"/>
        <v>0</v>
      </c>
      <c r="L88" s="24" t="e">
        <f t="shared" si="19"/>
        <v>#DIV/0!</v>
      </c>
      <c r="M88" s="24" t="e">
        <f>J88/D88*100</f>
        <v>#DIV/0!</v>
      </c>
      <c r="N88" s="24" t="e">
        <f t="shared" si="15"/>
        <v>#DIV/0!</v>
      </c>
      <c r="O88" s="24" t="e">
        <f>I88/F88*100</f>
        <v>#DIV/0!</v>
      </c>
      <c r="P88" s="25"/>
      <c r="Q88" s="24" t="e">
        <f>K88/H88*100</f>
        <v>#DIV/0!</v>
      </c>
      <c r="R88" s="50"/>
    </row>
    <row r="89" spans="1:18" s="28" customFormat="1" ht="13.5">
      <c r="A89" s="45"/>
      <c r="B89" s="40">
        <v>41000000</v>
      </c>
      <c r="C89" s="43">
        <v>27844.78</v>
      </c>
      <c r="D89" s="43"/>
      <c r="E89" s="25">
        <f t="shared" si="16"/>
        <v>27844.78</v>
      </c>
      <c r="F89" s="43">
        <v>6005.807</v>
      </c>
      <c r="G89" s="43"/>
      <c r="H89" s="25">
        <f t="shared" si="17"/>
        <v>6005.807</v>
      </c>
      <c r="I89" s="43">
        <v>6005.807</v>
      </c>
      <c r="J89" s="43"/>
      <c r="K89" s="25">
        <f t="shared" si="14"/>
        <v>6005.807</v>
      </c>
      <c r="L89" s="25">
        <f t="shared" si="19"/>
        <v>21.568879337527534</v>
      </c>
      <c r="M89" s="25">
        <v>0</v>
      </c>
      <c r="N89" s="25">
        <f t="shared" si="15"/>
        <v>21.568879337527534</v>
      </c>
      <c r="O89" s="25"/>
      <c r="P89" s="25"/>
      <c r="Q89" s="24"/>
      <c r="R89" s="50"/>
    </row>
    <row r="90" spans="1:17" s="19" customFormat="1" ht="14.25">
      <c r="A90" s="39" t="s">
        <v>18</v>
      </c>
      <c r="B90" s="18">
        <v>41030000</v>
      </c>
      <c r="C90" s="20">
        <v>27237.4</v>
      </c>
      <c r="D90" s="20">
        <f>D92+D93+D94+D95</f>
        <v>0</v>
      </c>
      <c r="E90" s="24">
        <f t="shared" si="16"/>
        <v>27237.4</v>
      </c>
      <c r="F90" s="20">
        <v>5752.4</v>
      </c>
      <c r="G90" s="20">
        <f>G92+G93+G94+G95</f>
        <v>0</v>
      </c>
      <c r="H90" s="24">
        <f t="shared" si="17"/>
        <v>5752.4</v>
      </c>
      <c r="I90" s="20">
        <v>5752.4</v>
      </c>
      <c r="J90" s="20">
        <v>0</v>
      </c>
      <c r="K90" s="24">
        <f t="shared" si="14"/>
        <v>5752.4</v>
      </c>
      <c r="L90" s="24">
        <f t="shared" si="19"/>
        <v>21.11949011285952</v>
      </c>
      <c r="M90" s="24">
        <v>0</v>
      </c>
      <c r="N90" s="24">
        <f t="shared" si="15"/>
        <v>21.11949011285952</v>
      </c>
      <c r="O90" s="24">
        <f aca="true" t="shared" si="21" ref="O90:O101">I90/F90*100</f>
        <v>100</v>
      </c>
      <c r="P90" s="25"/>
      <c r="Q90" s="24">
        <f aca="true" t="shared" si="22" ref="Q90:Q101">K90/H90*100</f>
        <v>100</v>
      </c>
    </row>
    <row r="91" spans="1:17" s="19" customFormat="1" ht="13.5" hidden="1">
      <c r="A91" s="15" t="s">
        <v>36</v>
      </c>
      <c r="B91" s="10">
        <v>41030400</v>
      </c>
      <c r="C91" s="25"/>
      <c r="D91" s="25"/>
      <c r="E91" s="24">
        <f t="shared" si="16"/>
        <v>0</v>
      </c>
      <c r="F91" s="25"/>
      <c r="G91" s="25"/>
      <c r="H91" s="24">
        <f t="shared" si="17"/>
        <v>0</v>
      </c>
      <c r="I91" s="20"/>
      <c r="J91" s="25"/>
      <c r="K91" s="24">
        <f t="shared" si="14"/>
        <v>0</v>
      </c>
      <c r="L91" s="24" t="e">
        <f t="shared" si="19"/>
        <v>#DIV/0!</v>
      </c>
      <c r="M91" s="24" t="e">
        <f>J91/D91*100</f>
        <v>#DIV/0!</v>
      </c>
      <c r="N91" s="24" t="e">
        <f t="shared" si="15"/>
        <v>#DIV/0!</v>
      </c>
      <c r="O91" s="24" t="e">
        <f t="shared" si="21"/>
        <v>#DIV/0!</v>
      </c>
      <c r="P91" s="25"/>
      <c r="Q91" s="24" t="e">
        <f t="shared" si="22"/>
        <v>#DIV/0!</v>
      </c>
    </row>
    <row r="92" spans="1:17" s="19" customFormat="1" ht="13.5" hidden="1">
      <c r="A92" s="63" t="s">
        <v>71</v>
      </c>
      <c r="B92" s="10">
        <v>41033200</v>
      </c>
      <c r="C92" s="25"/>
      <c r="D92" s="25"/>
      <c r="E92" s="24">
        <f t="shared" si="16"/>
        <v>0</v>
      </c>
      <c r="F92" s="78">
        <v>0</v>
      </c>
      <c r="G92" s="25"/>
      <c r="H92" s="24">
        <f t="shared" si="17"/>
        <v>0</v>
      </c>
      <c r="I92" s="78">
        <v>0</v>
      </c>
      <c r="J92" s="25"/>
      <c r="K92" s="24">
        <f t="shared" si="14"/>
        <v>0</v>
      </c>
      <c r="L92" s="24" t="e">
        <f t="shared" si="19"/>
        <v>#DIV/0!</v>
      </c>
      <c r="M92" s="24" t="e">
        <f>J92/D92*100</f>
        <v>#DIV/0!</v>
      </c>
      <c r="N92" s="24" t="e">
        <f t="shared" si="15"/>
        <v>#DIV/0!</v>
      </c>
      <c r="O92" s="25" t="e">
        <f t="shared" si="21"/>
        <v>#DIV/0!</v>
      </c>
      <c r="P92" s="25"/>
      <c r="Q92" s="25" t="e">
        <f t="shared" si="22"/>
        <v>#DIV/0!</v>
      </c>
    </row>
    <row r="93" spans="1:17" s="5" customFormat="1" ht="16.5" customHeight="1">
      <c r="A93" s="21" t="s">
        <v>34</v>
      </c>
      <c r="B93" s="10">
        <v>41033900</v>
      </c>
      <c r="C93" s="25">
        <v>27237.4</v>
      </c>
      <c r="D93" s="25"/>
      <c r="E93" s="25">
        <f t="shared" si="16"/>
        <v>27237.4</v>
      </c>
      <c r="F93" s="78">
        <v>5752.4</v>
      </c>
      <c r="G93" s="25"/>
      <c r="H93" s="25">
        <f t="shared" si="17"/>
        <v>5752.4</v>
      </c>
      <c r="I93" s="78">
        <v>5752.4</v>
      </c>
      <c r="J93" s="25"/>
      <c r="K93" s="25">
        <f t="shared" si="14"/>
        <v>5752.4</v>
      </c>
      <c r="L93" s="25">
        <f t="shared" si="19"/>
        <v>21.11949011285952</v>
      </c>
      <c r="M93" s="25">
        <v>0</v>
      </c>
      <c r="N93" s="25">
        <f t="shared" si="15"/>
        <v>21.11949011285952</v>
      </c>
      <c r="O93" s="25">
        <f t="shared" si="21"/>
        <v>100</v>
      </c>
      <c r="P93" s="25"/>
      <c r="Q93" s="25">
        <f t="shared" si="22"/>
        <v>100</v>
      </c>
    </row>
    <row r="94" spans="1:17" s="5" customFormat="1" ht="17.25" customHeight="1" hidden="1">
      <c r="A94" s="37" t="s">
        <v>35</v>
      </c>
      <c r="B94" s="3">
        <v>41034200</v>
      </c>
      <c r="C94" s="25">
        <v>0</v>
      </c>
      <c r="D94" s="25"/>
      <c r="E94" s="25">
        <f t="shared" si="16"/>
        <v>0</v>
      </c>
      <c r="F94" s="78">
        <v>0</v>
      </c>
      <c r="G94" s="25"/>
      <c r="H94" s="25">
        <f t="shared" si="17"/>
        <v>0</v>
      </c>
      <c r="I94" s="78">
        <v>0</v>
      </c>
      <c r="J94" s="25"/>
      <c r="K94" s="25">
        <f t="shared" si="14"/>
        <v>0</v>
      </c>
      <c r="L94" s="25">
        <v>0</v>
      </c>
      <c r="M94" s="25">
        <v>0</v>
      </c>
      <c r="N94" s="25">
        <v>0</v>
      </c>
      <c r="O94" s="25">
        <v>0</v>
      </c>
      <c r="P94" s="25"/>
      <c r="Q94" s="25">
        <v>0</v>
      </c>
    </row>
    <row r="95" spans="1:17" s="5" customFormat="1" ht="26.25" hidden="1">
      <c r="A95" s="37" t="s">
        <v>46</v>
      </c>
      <c r="B95" s="3">
        <v>41034500</v>
      </c>
      <c r="C95" s="25"/>
      <c r="D95" s="25"/>
      <c r="E95" s="24">
        <f t="shared" si="16"/>
        <v>0</v>
      </c>
      <c r="F95" s="25">
        <v>0</v>
      </c>
      <c r="G95" s="25"/>
      <c r="H95" s="24">
        <f t="shared" si="17"/>
        <v>0</v>
      </c>
      <c r="I95" s="25">
        <v>0</v>
      </c>
      <c r="J95" s="25"/>
      <c r="K95" s="24">
        <f t="shared" si="14"/>
        <v>0</v>
      </c>
      <c r="L95" s="24" t="e">
        <f t="shared" si="19"/>
        <v>#DIV/0!</v>
      </c>
      <c r="M95" s="24" t="e">
        <f>J95/D95*100</f>
        <v>#DIV/0!</v>
      </c>
      <c r="N95" s="24" t="e">
        <f t="shared" si="15"/>
        <v>#DIV/0!</v>
      </c>
      <c r="O95" s="24" t="e">
        <f t="shared" si="21"/>
        <v>#DIV/0!</v>
      </c>
      <c r="P95" s="25"/>
      <c r="Q95" s="24" t="e">
        <f t="shared" si="22"/>
        <v>#DIV/0!</v>
      </c>
    </row>
    <row r="96" spans="1:17" s="11" customFormat="1" ht="20.25" customHeight="1" hidden="1">
      <c r="A96" s="16" t="s">
        <v>4</v>
      </c>
      <c r="B96" s="3">
        <v>41035000</v>
      </c>
      <c r="C96" s="25"/>
      <c r="D96" s="25"/>
      <c r="E96" s="24">
        <f t="shared" si="16"/>
        <v>0</v>
      </c>
      <c r="F96" s="25"/>
      <c r="G96" s="25"/>
      <c r="H96" s="24">
        <f t="shared" si="17"/>
        <v>0</v>
      </c>
      <c r="I96" s="25"/>
      <c r="J96" s="25"/>
      <c r="K96" s="24">
        <f t="shared" si="14"/>
        <v>0</v>
      </c>
      <c r="L96" s="24" t="e">
        <f t="shared" si="19"/>
        <v>#DIV/0!</v>
      </c>
      <c r="M96" s="24" t="e">
        <f>J96/D96*100</f>
        <v>#DIV/0!</v>
      </c>
      <c r="N96" s="24" t="e">
        <f t="shared" si="15"/>
        <v>#DIV/0!</v>
      </c>
      <c r="O96" s="24" t="e">
        <f t="shared" si="21"/>
        <v>#DIV/0!</v>
      </c>
      <c r="P96" s="25"/>
      <c r="Q96" s="24" t="e">
        <f t="shared" si="22"/>
        <v>#DIV/0!</v>
      </c>
    </row>
    <row r="97" spans="1:17" s="11" customFormat="1" ht="26.25" hidden="1">
      <c r="A97" s="45" t="s">
        <v>45</v>
      </c>
      <c r="B97" s="3">
        <v>41035400</v>
      </c>
      <c r="C97" s="25"/>
      <c r="D97" s="25"/>
      <c r="E97" s="24">
        <f t="shared" si="16"/>
        <v>0</v>
      </c>
      <c r="F97" s="25"/>
      <c r="G97" s="25"/>
      <c r="H97" s="24">
        <f t="shared" si="17"/>
        <v>0</v>
      </c>
      <c r="I97" s="25"/>
      <c r="J97" s="25"/>
      <c r="K97" s="24">
        <f t="shared" si="14"/>
        <v>0</v>
      </c>
      <c r="L97" s="24" t="e">
        <f t="shared" si="19"/>
        <v>#DIV/0!</v>
      </c>
      <c r="M97" s="24" t="e">
        <f>J97/D97*100</f>
        <v>#DIV/0!</v>
      </c>
      <c r="N97" s="24" t="e">
        <f t="shared" si="15"/>
        <v>#DIV/0!</v>
      </c>
      <c r="O97" s="24" t="e">
        <f t="shared" si="21"/>
        <v>#DIV/0!</v>
      </c>
      <c r="P97" s="25"/>
      <c r="Q97" s="24" t="e">
        <f t="shared" si="22"/>
        <v>#DIV/0!</v>
      </c>
    </row>
    <row r="98" spans="1:17" s="5" customFormat="1" ht="39" hidden="1">
      <c r="A98" s="16" t="s">
        <v>27</v>
      </c>
      <c r="B98" s="3">
        <v>41035800</v>
      </c>
      <c r="C98" s="25"/>
      <c r="D98" s="25"/>
      <c r="E98" s="24">
        <f t="shared" si="16"/>
        <v>0</v>
      </c>
      <c r="F98" s="25"/>
      <c r="G98" s="25"/>
      <c r="H98" s="24">
        <f t="shared" si="17"/>
        <v>0</v>
      </c>
      <c r="I98" s="25"/>
      <c r="J98" s="25"/>
      <c r="K98" s="24">
        <f t="shared" si="14"/>
        <v>0</v>
      </c>
      <c r="L98" s="24" t="e">
        <f t="shared" si="19"/>
        <v>#DIV/0!</v>
      </c>
      <c r="M98" s="24" t="e">
        <f>J98/D98*100</f>
        <v>#DIV/0!</v>
      </c>
      <c r="N98" s="24" t="e">
        <f t="shared" si="15"/>
        <v>#DIV/0!</v>
      </c>
      <c r="O98" s="24" t="e">
        <f t="shared" si="21"/>
        <v>#DIV/0!</v>
      </c>
      <c r="P98" s="25"/>
      <c r="Q98" s="24" t="e">
        <f t="shared" si="22"/>
        <v>#DIV/0!</v>
      </c>
    </row>
    <row r="99" spans="1:17" s="19" customFormat="1" ht="18" customHeight="1">
      <c r="A99" s="64" t="s">
        <v>63</v>
      </c>
      <c r="B99" s="65">
        <v>41040000</v>
      </c>
      <c r="C99" s="20">
        <v>137.3</v>
      </c>
      <c r="D99" s="20"/>
      <c r="E99" s="24">
        <f t="shared" si="16"/>
        <v>137.3</v>
      </c>
      <c r="F99" s="20">
        <v>68.649</v>
      </c>
      <c r="G99" s="20"/>
      <c r="H99" s="24">
        <f t="shared" si="17"/>
        <v>68.649</v>
      </c>
      <c r="I99" s="20">
        <v>68.649</v>
      </c>
      <c r="J99" s="20"/>
      <c r="K99" s="24">
        <f t="shared" si="14"/>
        <v>68.649</v>
      </c>
      <c r="L99" s="24">
        <f t="shared" si="19"/>
        <v>49.99927166788055</v>
      </c>
      <c r="M99" s="24">
        <v>0</v>
      </c>
      <c r="N99" s="24">
        <f t="shared" si="15"/>
        <v>49.99927166788055</v>
      </c>
      <c r="O99" s="20">
        <f t="shared" si="21"/>
        <v>100</v>
      </c>
      <c r="P99" s="25"/>
      <c r="Q99" s="20">
        <f t="shared" si="22"/>
        <v>100</v>
      </c>
    </row>
    <row r="100" spans="1:17" s="5" customFormat="1" ht="29.25" customHeight="1">
      <c r="A100" s="57" t="s">
        <v>64</v>
      </c>
      <c r="B100" s="3">
        <v>41040200</v>
      </c>
      <c r="C100" s="25">
        <v>137.3</v>
      </c>
      <c r="D100" s="25"/>
      <c r="E100" s="25">
        <f t="shared" si="16"/>
        <v>137.3</v>
      </c>
      <c r="F100" s="78">
        <v>68.649</v>
      </c>
      <c r="G100" s="25"/>
      <c r="H100" s="25">
        <f t="shared" si="17"/>
        <v>68.649</v>
      </c>
      <c r="I100" s="25">
        <v>68.649</v>
      </c>
      <c r="J100" s="25"/>
      <c r="K100" s="25">
        <f t="shared" si="14"/>
        <v>68.649</v>
      </c>
      <c r="L100" s="25">
        <f t="shared" si="19"/>
        <v>49.99927166788055</v>
      </c>
      <c r="M100" s="25">
        <v>0</v>
      </c>
      <c r="N100" s="25">
        <f t="shared" si="15"/>
        <v>49.99927166788055</v>
      </c>
      <c r="O100" s="25">
        <f t="shared" si="21"/>
        <v>100</v>
      </c>
      <c r="P100" s="25"/>
      <c r="Q100" s="25">
        <f t="shared" si="22"/>
        <v>100</v>
      </c>
    </row>
    <row r="101" spans="1:17" s="19" customFormat="1" ht="21.75" customHeight="1">
      <c r="A101" s="66" t="s">
        <v>69</v>
      </c>
      <c r="B101" s="65">
        <v>41050000</v>
      </c>
      <c r="C101" s="20">
        <v>470.08</v>
      </c>
      <c r="D101" s="20"/>
      <c r="E101" s="24">
        <f t="shared" si="16"/>
        <v>470.08</v>
      </c>
      <c r="F101" s="20">
        <v>184.758</v>
      </c>
      <c r="G101" s="20">
        <f>G102</f>
        <v>0</v>
      </c>
      <c r="H101" s="24">
        <f t="shared" si="17"/>
        <v>184.758</v>
      </c>
      <c r="I101" s="20">
        <v>184.758</v>
      </c>
      <c r="J101" s="20">
        <f>J102</f>
        <v>0</v>
      </c>
      <c r="K101" s="24">
        <f t="shared" si="14"/>
        <v>184.758</v>
      </c>
      <c r="L101" s="24">
        <f t="shared" si="19"/>
        <v>39.303522804629004</v>
      </c>
      <c r="M101" s="24">
        <v>0</v>
      </c>
      <c r="N101" s="24">
        <f t="shared" si="15"/>
        <v>39.303522804629004</v>
      </c>
      <c r="O101" s="24">
        <f t="shared" si="21"/>
        <v>100</v>
      </c>
      <c r="P101" s="25"/>
      <c r="Q101" s="20">
        <f t="shared" si="22"/>
        <v>100</v>
      </c>
    </row>
    <row r="102" spans="1:17" s="5" customFormat="1" ht="28.5" customHeight="1" hidden="1">
      <c r="A102" s="61" t="s">
        <v>70</v>
      </c>
      <c r="B102" s="3">
        <v>41051100</v>
      </c>
      <c r="C102" s="25">
        <v>0</v>
      </c>
      <c r="D102" s="25"/>
      <c r="E102" s="25">
        <f t="shared" si="16"/>
        <v>0</v>
      </c>
      <c r="F102" s="25">
        <v>0</v>
      </c>
      <c r="G102" s="25">
        <v>0</v>
      </c>
      <c r="H102" s="25">
        <f t="shared" si="17"/>
        <v>0</v>
      </c>
      <c r="I102" s="25">
        <v>0</v>
      </c>
      <c r="J102" s="25">
        <v>0</v>
      </c>
      <c r="K102" s="25">
        <f t="shared" si="14"/>
        <v>0</v>
      </c>
      <c r="L102" s="25">
        <v>0</v>
      </c>
      <c r="M102" s="25">
        <v>0</v>
      </c>
      <c r="N102" s="25">
        <v>0</v>
      </c>
      <c r="O102" s="25"/>
      <c r="P102" s="25"/>
      <c r="Q102" s="25"/>
    </row>
    <row r="103" spans="1:17" s="5" customFormat="1" ht="28.5" customHeight="1">
      <c r="A103" s="63" t="s">
        <v>72</v>
      </c>
      <c r="B103" s="3">
        <v>41051200</v>
      </c>
      <c r="C103" s="25">
        <v>142.98</v>
      </c>
      <c r="D103" s="25"/>
      <c r="E103" s="25">
        <f t="shared" si="16"/>
        <v>142.98</v>
      </c>
      <c r="F103" s="78">
        <v>21.258</v>
      </c>
      <c r="G103" s="25"/>
      <c r="H103" s="25">
        <f t="shared" si="17"/>
        <v>21.258</v>
      </c>
      <c r="I103" s="25">
        <v>21.258</v>
      </c>
      <c r="J103" s="25"/>
      <c r="K103" s="25">
        <f t="shared" si="14"/>
        <v>21.258</v>
      </c>
      <c r="L103" s="25">
        <f t="shared" si="19"/>
        <v>14.867813680234999</v>
      </c>
      <c r="M103" s="25">
        <v>0</v>
      </c>
      <c r="N103" s="25">
        <f t="shared" si="15"/>
        <v>14.867813680234999</v>
      </c>
      <c r="O103" s="25">
        <f>I103/F103*100</f>
        <v>100</v>
      </c>
      <c r="P103" s="25"/>
      <c r="Q103" s="25">
        <f>K103/H103*100</f>
        <v>100</v>
      </c>
    </row>
    <row r="104" spans="1:17" s="5" customFormat="1" ht="34.5" customHeight="1" hidden="1">
      <c r="A104" s="63" t="s">
        <v>73</v>
      </c>
      <c r="B104" s="3">
        <v>41051400</v>
      </c>
      <c r="C104" s="25">
        <v>0</v>
      </c>
      <c r="D104" s="25"/>
      <c r="E104" s="25">
        <f t="shared" si="16"/>
        <v>0</v>
      </c>
      <c r="F104" s="78">
        <v>0</v>
      </c>
      <c r="G104" s="25"/>
      <c r="H104" s="25">
        <f t="shared" si="17"/>
        <v>0</v>
      </c>
      <c r="I104" s="25">
        <v>0</v>
      </c>
      <c r="J104" s="25"/>
      <c r="K104" s="25">
        <f t="shared" si="14"/>
        <v>0</v>
      </c>
      <c r="L104" s="25">
        <v>0</v>
      </c>
      <c r="M104" s="25">
        <v>0</v>
      </c>
      <c r="N104" s="25">
        <v>0</v>
      </c>
      <c r="O104" s="25" t="e">
        <f>I104/F104*100</f>
        <v>#DIV/0!</v>
      </c>
      <c r="P104" s="25"/>
      <c r="Q104" s="25"/>
    </row>
    <row r="105" spans="1:17" s="5" customFormat="1" ht="30" customHeight="1">
      <c r="A105" s="63" t="s">
        <v>107</v>
      </c>
      <c r="B105" s="3">
        <v>41055000</v>
      </c>
      <c r="C105" s="25">
        <v>327.1</v>
      </c>
      <c r="D105" s="25"/>
      <c r="E105" s="25">
        <f t="shared" si="16"/>
        <v>327.1</v>
      </c>
      <c r="F105" s="78">
        <v>163.5</v>
      </c>
      <c r="G105" s="25"/>
      <c r="H105" s="25">
        <f t="shared" si="17"/>
        <v>163.5</v>
      </c>
      <c r="I105" s="25">
        <v>163.5</v>
      </c>
      <c r="J105" s="25"/>
      <c r="K105" s="25">
        <f t="shared" si="14"/>
        <v>163.5</v>
      </c>
      <c r="L105" s="25">
        <f t="shared" si="19"/>
        <v>49.98471415469275</v>
      </c>
      <c r="M105" s="25">
        <v>0</v>
      </c>
      <c r="N105" s="25">
        <f t="shared" si="15"/>
        <v>49.98471415469275</v>
      </c>
      <c r="O105" s="25">
        <f>I105/F105*100</f>
        <v>100</v>
      </c>
      <c r="P105" s="25"/>
      <c r="Q105" s="25">
        <f>K105/H105*100</f>
        <v>100</v>
      </c>
    </row>
    <row r="106" spans="1:17" s="5" customFormat="1" ht="19.5" customHeight="1">
      <c r="A106" s="67" t="s">
        <v>78</v>
      </c>
      <c r="B106" s="65">
        <v>50000000</v>
      </c>
      <c r="C106" s="25"/>
      <c r="D106" s="25">
        <f>D107</f>
        <v>0</v>
      </c>
      <c r="E106" s="24">
        <f t="shared" si="16"/>
        <v>0</v>
      </c>
      <c r="F106" s="78"/>
      <c r="G106" s="25">
        <f>G107</f>
        <v>0</v>
      </c>
      <c r="H106" s="24">
        <f t="shared" si="17"/>
        <v>0</v>
      </c>
      <c r="I106" s="25"/>
      <c r="J106" s="24">
        <v>1.6</v>
      </c>
      <c r="K106" s="24">
        <f t="shared" si="14"/>
        <v>1.6</v>
      </c>
      <c r="L106" s="24">
        <v>0</v>
      </c>
      <c r="M106" s="24">
        <v>0</v>
      </c>
      <c r="N106" s="24">
        <v>0</v>
      </c>
      <c r="O106" s="25"/>
      <c r="P106" s="25"/>
      <c r="Q106" s="25"/>
    </row>
    <row r="107" spans="1:17" s="5" customFormat="1" ht="26.25" customHeight="1">
      <c r="A107" s="63" t="s">
        <v>79</v>
      </c>
      <c r="B107" s="3">
        <v>50110000</v>
      </c>
      <c r="C107" s="25"/>
      <c r="D107" s="25">
        <v>0</v>
      </c>
      <c r="E107" s="25">
        <f t="shared" si="16"/>
        <v>0</v>
      </c>
      <c r="F107" s="78"/>
      <c r="G107" s="25">
        <v>0</v>
      </c>
      <c r="H107" s="25">
        <f t="shared" si="17"/>
        <v>0</v>
      </c>
      <c r="I107" s="25"/>
      <c r="J107" s="25">
        <v>1.6</v>
      </c>
      <c r="K107" s="25">
        <f t="shared" si="14"/>
        <v>1.6</v>
      </c>
      <c r="L107" s="25">
        <v>0</v>
      </c>
      <c r="M107" s="25">
        <v>0</v>
      </c>
      <c r="N107" s="25">
        <v>0</v>
      </c>
      <c r="O107" s="25"/>
      <c r="P107" s="25"/>
      <c r="Q107" s="25"/>
    </row>
    <row r="108" spans="1:17" s="32" customFormat="1" ht="23.25" customHeight="1">
      <c r="A108" s="33" t="s">
        <v>30</v>
      </c>
      <c r="B108" s="33">
        <v>900102</v>
      </c>
      <c r="C108" s="31">
        <f aca="true" t="shared" si="23" ref="C108:J108">C85+C86</f>
        <v>104134.28</v>
      </c>
      <c r="D108" s="31">
        <f t="shared" si="23"/>
        <v>703</v>
      </c>
      <c r="E108" s="24">
        <f t="shared" si="16"/>
        <v>104837.28</v>
      </c>
      <c r="F108" s="31">
        <f t="shared" si="23"/>
        <v>21477.076999999997</v>
      </c>
      <c r="G108" s="31">
        <f t="shared" si="23"/>
        <v>270.218</v>
      </c>
      <c r="H108" s="24">
        <f t="shared" si="17"/>
        <v>21747.295</v>
      </c>
      <c r="I108" s="31">
        <f t="shared" si="23"/>
        <v>19822.381999999998</v>
      </c>
      <c r="J108" s="31">
        <f t="shared" si="23"/>
        <v>594.0600000000001</v>
      </c>
      <c r="K108" s="24">
        <f>I108+J108+0.1</f>
        <v>20416.541999999998</v>
      </c>
      <c r="L108" s="24">
        <f t="shared" si="19"/>
        <v>19.035405055856724</v>
      </c>
      <c r="M108" s="24">
        <f>J108/D108*100</f>
        <v>84.50355618776672</v>
      </c>
      <c r="N108" s="24">
        <f t="shared" si="15"/>
        <v>19.47450563387375</v>
      </c>
      <c r="O108" s="31">
        <f>I108/F108*100</f>
        <v>92.29552978741008</v>
      </c>
      <c r="P108" s="31">
        <f>J108/G108*100</f>
        <v>219.84471796845511</v>
      </c>
      <c r="Q108" s="31">
        <f>K108/H108*100</f>
        <v>93.88083437503376</v>
      </c>
    </row>
    <row r="109" spans="1:17" s="5" customFormat="1" ht="12.75" hidden="1">
      <c r="A109" s="16" t="s">
        <v>19</v>
      </c>
      <c r="B109" s="3"/>
      <c r="C109" s="25"/>
      <c r="D109" s="25"/>
      <c r="E109" s="24">
        <f t="shared" si="16"/>
        <v>0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s="12" customFormat="1" ht="12.75" hidden="1">
      <c r="A110" s="7" t="s">
        <v>23</v>
      </c>
      <c r="B110" s="6">
        <v>203000</v>
      </c>
      <c r="C110" s="25"/>
      <c r="D110" s="25"/>
      <c r="E110" s="24">
        <f t="shared" si="16"/>
        <v>0</v>
      </c>
      <c r="F110" s="71"/>
      <c r="G110" s="71"/>
      <c r="H110" s="71">
        <f aca="true" t="shared" si="24" ref="H110:H116">F110+G110</f>
        <v>0</v>
      </c>
      <c r="I110" s="71"/>
      <c r="J110" s="71"/>
      <c r="K110" s="71">
        <f>I110+J110</f>
        <v>0</v>
      </c>
      <c r="L110" s="70"/>
      <c r="M110" s="70"/>
      <c r="N110" s="70"/>
      <c r="O110" s="70"/>
      <c r="P110" s="70"/>
      <c r="Q110" s="70"/>
    </row>
    <row r="111" spans="1:17" s="13" customFormat="1" ht="12.75" hidden="1">
      <c r="A111" s="7" t="s">
        <v>20</v>
      </c>
      <c r="B111" s="6">
        <v>205000</v>
      </c>
      <c r="C111" s="26"/>
      <c r="D111" s="26"/>
      <c r="E111" s="24">
        <f t="shared" si="16"/>
        <v>0</v>
      </c>
      <c r="F111" s="72"/>
      <c r="G111" s="72"/>
      <c r="H111" s="71">
        <f t="shared" si="24"/>
        <v>0</v>
      </c>
      <c r="I111" s="72"/>
      <c r="J111" s="72"/>
      <c r="K111" s="71">
        <f>I111+J111</f>
        <v>0</v>
      </c>
      <c r="L111" s="70"/>
      <c r="M111" s="70"/>
      <c r="N111" s="70"/>
      <c r="O111" s="70"/>
      <c r="P111" s="70" t="e">
        <f aca="true" t="shared" si="25" ref="P111:P116">J111/G111*100</f>
        <v>#DIV/0!</v>
      </c>
      <c r="Q111" s="70" t="e">
        <f>K111/H111*100</f>
        <v>#DIV/0!</v>
      </c>
    </row>
    <row r="112" spans="1:17" s="13" customFormat="1" ht="12.75" hidden="1">
      <c r="A112" s="7" t="s">
        <v>21</v>
      </c>
      <c r="B112" s="14">
        <v>208000</v>
      </c>
      <c r="C112" s="26"/>
      <c r="D112" s="26"/>
      <c r="E112" s="24">
        <f t="shared" si="16"/>
        <v>0</v>
      </c>
      <c r="F112" s="72"/>
      <c r="G112" s="72"/>
      <c r="H112" s="71">
        <f t="shared" si="24"/>
        <v>0</v>
      </c>
      <c r="I112" s="72"/>
      <c r="J112" s="72"/>
      <c r="K112" s="71">
        <f>I112+J112</f>
        <v>0</v>
      </c>
      <c r="L112" s="70"/>
      <c r="M112" s="70"/>
      <c r="N112" s="70"/>
      <c r="O112" s="70" t="e">
        <f>I112/F112*100</f>
        <v>#DIV/0!</v>
      </c>
      <c r="P112" s="70" t="e">
        <f t="shared" si="25"/>
        <v>#DIV/0!</v>
      </c>
      <c r="Q112" s="70" t="e">
        <f>K112/H112*100</f>
        <v>#DIV/0!</v>
      </c>
    </row>
    <row r="113" spans="1:17" s="13" customFormat="1" ht="12.75" hidden="1">
      <c r="A113" s="7" t="s">
        <v>32</v>
      </c>
      <c r="B113" s="14">
        <v>208400</v>
      </c>
      <c r="C113" s="26"/>
      <c r="D113" s="26"/>
      <c r="E113" s="24">
        <f t="shared" si="16"/>
        <v>0</v>
      </c>
      <c r="F113" s="72"/>
      <c r="G113" s="72"/>
      <c r="H113" s="71">
        <f t="shared" si="24"/>
        <v>0</v>
      </c>
      <c r="I113" s="72"/>
      <c r="J113" s="72"/>
      <c r="K113" s="71">
        <f>I113+J113</f>
        <v>0</v>
      </c>
      <c r="L113" s="70"/>
      <c r="M113" s="70"/>
      <c r="N113" s="70"/>
      <c r="O113" s="70" t="e">
        <f>I113/F113*100</f>
        <v>#DIV/0!</v>
      </c>
      <c r="P113" s="70" t="e">
        <f t="shared" si="25"/>
        <v>#DIV/0!</v>
      </c>
      <c r="Q113" s="70"/>
    </row>
    <row r="114" spans="1:17" s="13" customFormat="1" ht="12.75" hidden="1">
      <c r="A114" s="7" t="s">
        <v>22</v>
      </c>
      <c r="B114" s="14">
        <v>404100</v>
      </c>
      <c r="C114" s="26"/>
      <c r="D114" s="26"/>
      <c r="E114" s="24">
        <f t="shared" si="16"/>
        <v>0</v>
      </c>
      <c r="F114" s="72"/>
      <c r="G114" s="72"/>
      <c r="H114" s="71">
        <f t="shared" si="24"/>
        <v>0</v>
      </c>
      <c r="I114" s="72"/>
      <c r="J114" s="72"/>
      <c r="K114" s="71">
        <f>I114+J114</f>
        <v>0</v>
      </c>
      <c r="L114" s="70" t="e">
        <f aca="true" t="shared" si="26" ref="L114:N116">I114/C114*100</f>
        <v>#DIV/0!</v>
      </c>
      <c r="M114" s="70" t="e">
        <f t="shared" si="26"/>
        <v>#DIV/0!</v>
      </c>
      <c r="N114" s="70" t="e">
        <f t="shared" si="26"/>
        <v>#DIV/0!</v>
      </c>
      <c r="O114" s="70" t="e">
        <f>I114/F114*100</f>
        <v>#DIV/0!</v>
      </c>
      <c r="P114" s="70" t="e">
        <f t="shared" si="25"/>
        <v>#DIV/0!</v>
      </c>
      <c r="Q114" s="70" t="e">
        <f>K114/H114*100</f>
        <v>#DIV/0!</v>
      </c>
    </row>
    <row r="115" spans="1:17" s="34" customFormat="1" ht="15" hidden="1">
      <c r="A115" s="33" t="s">
        <v>31</v>
      </c>
      <c r="B115" s="33"/>
      <c r="C115" s="31">
        <f>C108+C110+C111+C112</f>
        <v>104134.28</v>
      </c>
      <c r="D115" s="31">
        <f>D108+D110+D111+D112</f>
        <v>703</v>
      </c>
      <c r="E115" s="24">
        <f t="shared" si="16"/>
        <v>104837.28</v>
      </c>
      <c r="F115" s="73">
        <f>F108+F110+F111+F112</f>
        <v>21477.076999999997</v>
      </c>
      <c r="G115" s="73">
        <f>G108+G110+G111+G112</f>
        <v>270.218</v>
      </c>
      <c r="H115" s="73">
        <f t="shared" si="24"/>
        <v>21747.295</v>
      </c>
      <c r="I115" s="73">
        <f>I108+I111+I112</f>
        <v>19822.381999999998</v>
      </c>
      <c r="J115" s="73">
        <f>J108+J111+J112</f>
        <v>594.0600000000001</v>
      </c>
      <c r="K115" s="73">
        <f>K108+K110+K111+K112+K113+K114</f>
        <v>20416.541999999998</v>
      </c>
      <c r="L115" s="70">
        <f t="shared" si="26"/>
        <v>19.035405055856724</v>
      </c>
      <c r="M115" s="70">
        <f t="shared" si="26"/>
        <v>84.50355618776672</v>
      </c>
      <c r="N115" s="70">
        <f t="shared" si="26"/>
        <v>19.47450563387375</v>
      </c>
      <c r="O115" s="70">
        <f>I115/F115*100</f>
        <v>92.29552978741008</v>
      </c>
      <c r="P115" s="70">
        <f t="shared" si="25"/>
        <v>219.84471796845511</v>
      </c>
      <c r="Q115" s="70">
        <f>K115/H115*100</f>
        <v>93.88083437503376</v>
      </c>
    </row>
    <row r="116" spans="1:17" s="12" customFormat="1" ht="12.75" hidden="1">
      <c r="A116" s="16" t="s">
        <v>3</v>
      </c>
      <c r="B116" s="3"/>
      <c r="C116" s="25">
        <f>C115-1990</f>
        <v>102144.28</v>
      </c>
      <c r="D116" s="25">
        <f>D115</f>
        <v>703</v>
      </c>
      <c r="E116" s="24">
        <f t="shared" si="16"/>
        <v>102847.28</v>
      </c>
      <c r="F116" s="71">
        <f>F115-'[1]2017'!$F$82</f>
        <v>20297.576999999997</v>
      </c>
      <c r="G116" s="71">
        <f>G115-'[1]2017'!$G$82</f>
        <v>-4209.082</v>
      </c>
      <c r="H116" s="71">
        <f t="shared" si="24"/>
        <v>16088.494999999997</v>
      </c>
      <c r="I116" s="71">
        <f>I115-'[1]2017'!$I$82</f>
        <v>18807.981999999996</v>
      </c>
      <c r="J116" s="71">
        <f>J115-'[1]2017'!$J$82</f>
        <v>-2558.7400000000002</v>
      </c>
      <c r="K116" s="71">
        <f>I116+J116</f>
        <v>16249.241999999997</v>
      </c>
      <c r="L116" s="70">
        <f t="shared" si="26"/>
        <v>18.413152454547625</v>
      </c>
      <c r="M116" s="70">
        <f t="shared" si="26"/>
        <v>-363.9743954480797</v>
      </c>
      <c r="N116" s="70">
        <f t="shared" si="26"/>
        <v>15.799389152537625</v>
      </c>
      <c r="O116" s="70">
        <f>I116/F116*100</f>
        <v>92.66121764188897</v>
      </c>
      <c r="P116" s="70">
        <f t="shared" si="25"/>
        <v>60.79092780801134</v>
      </c>
      <c r="Q116" s="70">
        <f>K116/H116*100</f>
        <v>100.99914255497484</v>
      </c>
    </row>
    <row r="117" spans="6:11" ht="12.75">
      <c r="F117" s="35"/>
      <c r="G117" s="35"/>
      <c r="I117" s="35"/>
      <c r="J117" s="35"/>
      <c r="K117" s="35"/>
    </row>
    <row r="118" spans="6:11" ht="12.75">
      <c r="F118" s="49"/>
      <c r="G118" s="49"/>
      <c r="I118" s="35"/>
      <c r="J118" s="35"/>
      <c r="K118" s="35"/>
    </row>
    <row r="119" spans="3:10" ht="12.75">
      <c r="C119" s="35"/>
      <c r="D119" s="35"/>
      <c r="F119" s="35"/>
      <c r="G119" s="35"/>
      <c r="I119" s="35"/>
      <c r="J119" s="35"/>
    </row>
    <row r="120" spans="6:10" ht="12.75">
      <c r="F120" s="35"/>
      <c r="G120" s="35"/>
      <c r="I120" s="35"/>
      <c r="J120" s="35"/>
    </row>
    <row r="123" ht="12.75">
      <c r="J123" s="35"/>
    </row>
    <row r="124" ht="12.75">
      <c r="J124" s="35"/>
    </row>
  </sheetData>
  <sheetProtection/>
  <mergeCells count="12"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  <mergeCell ref="F12:H12"/>
    <mergeCell ref="I12:K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:E49"/>
    </sheetView>
  </sheetViews>
  <sheetFormatPr defaultColWidth="9.00390625" defaultRowHeight="12.75"/>
  <cols>
    <col min="1" max="1" width="21.875" style="0" customWidth="1"/>
    <col min="2" max="2" width="16.875" style="0" customWidth="1"/>
    <col min="3" max="3" width="17.50390625" style="0" customWidth="1"/>
    <col min="4" max="4" width="10.50390625" style="0" customWidth="1"/>
    <col min="5" max="5" width="14.50390625" style="0" customWidth="1"/>
    <col min="6" max="6" width="13.125" style="0" customWidth="1"/>
  </cols>
  <sheetData>
    <row r="1" spans="2:6" ht="12.75">
      <c r="B1" s="92"/>
      <c r="C1" s="92"/>
      <c r="D1" s="92"/>
      <c r="E1" s="92"/>
      <c r="F1" s="92"/>
    </row>
    <row r="2" spans="1:6" ht="12.75">
      <c r="A2" s="83" t="s">
        <v>114</v>
      </c>
      <c r="B2" s="85" t="s">
        <v>116</v>
      </c>
      <c r="C2" s="82" t="s">
        <v>126</v>
      </c>
      <c r="D2" s="82" t="s">
        <v>127</v>
      </c>
      <c r="E2" s="82" t="s">
        <v>132</v>
      </c>
      <c r="F2" s="82"/>
    </row>
    <row r="3" spans="1:6" ht="12.75">
      <c r="A3" s="82" t="s">
        <v>115</v>
      </c>
      <c r="B3" s="82">
        <v>1</v>
      </c>
      <c r="C3" s="82"/>
      <c r="D3" s="82"/>
      <c r="E3" s="82"/>
      <c r="F3" s="82"/>
    </row>
    <row r="4" spans="1:6" ht="12.75">
      <c r="A4" s="82" t="s">
        <v>117</v>
      </c>
      <c r="B4" s="82">
        <v>1</v>
      </c>
      <c r="C4" s="82"/>
      <c r="D4" s="82">
        <v>1</v>
      </c>
      <c r="E4" s="82"/>
      <c r="F4" s="82"/>
    </row>
    <row r="5" spans="1:6" ht="12.75">
      <c r="A5" s="82" t="s">
        <v>121</v>
      </c>
      <c r="B5" s="82">
        <v>1</v>
      </c>
      <c r="C5" s="82"/>
      <c r="D5" s="82">
        <v>1</v>
      </c>
      <c r="E5" s="82"/>
      <c r="F5" s="82"/>
    </row>
    <row r="6" spans="1:6" ht="12.75">
      <c r="A6" s="82" t="s">
        <v>118</v>
      </c>
      <c r="B6" s="82"/>
      <c r="C6" s="82"/>
      <c r="D6" s="82"/>
      <c r="E6" s="82"/>
      <c r="F6" s="82"/>
    </row>
    <row r="7" spans="1:6" ht="12.75">
      <c r="A7" s="82" t="s">
        <v>119</v>
      </c>
      <c r="B7" s="82">
        <v>1</v>
      </c>
      <c r="C7" s="82"/>
      <c r="D7" s="82">
        <v>1</v>
      </c>
      <c r="E7" s="82"/>
      <c r="F7" s="82"/>
    </row>
    <row r="8" spans="1:6" ht="12.75">
      <c r="A8" s="82" t="s">
        <v>120</v>
      </c>
      <c r="B8" s="82">
        <v>1</v>
      </c>
      <c r="C8" s="82"/>
      <c r="D8" s="82"/>
      <c r="E8" s="82">
        <v>1</v>
      </c>
      <c r="F8" s="82"/>
    </row>
    <row r="9" spans="1:6" ht="12.75">
      <c r="A9" s="82" t="s">
        <v>122</v>
      </c>
      <c r="B9" s="82">
        <v>1</v>
      </c>
      <c r="C9" s="82"/>
      <c r="D9" s="82"/>
      <c r="E9" s="82"/>
      <c r="F9" s="82"/>
    </row>
    <row r="10" spans="1:6" ht="12.75">
      <c r="A10" s="82" t="s">
        <v>123</v>
      </c>
      <c r="B10" s="82">
        <v>1</v>
      </c>
      <c r="C10" s="82"/>
      <c r="D10" s="82">
        <v>1</v>
      </c>
      <c r="E10" s="82"/>
      <c r="F10" s="82"/>
    </row>
    <row r="11" spans="1:6" ht="12.75">
      <c r="A11" s="82"/>
      <c r="B11" s="82"/>
      <c r="C11" s="82"/>
      <c r="D11" s="82"/>
      <c r="E11" s="82"/>
      <c r="F11" s="82"/>
    </row>
    <row r="12" spans="1:6" ht="12.75">
      <c r="A12" s="83" t="s">
        <v>124</v>
      </c>
      <c r="B12" s="93"/>
      <c r="C12" s="94"/>
      <c r="D12" s="94"/>
      <c r="E12" s="94"/>
      <c r="F12" s="94"/>
    </row>
    <row r="13" spans="1:6" ht="12.75">
      <c r="A13" s="82" t="s">
        <v>128</v>
      </c>
      <c r="B13" s="82">
        <v>1</v>
      </c>
      <c r="C13" s="82">
        <v>1</v>
      </c>
      <c r="D13" s="82"/>
      <c r="E13" s="82">
        <v>1</v>
      </c>
      <c r="F13" s="82"/>
    </row>
    <row r="14" spans="1:6" ht="12.75">
      <c r="A14" s="82" t="s">
        <v>121</v>
      </c>
      <c r="B14" s="82">
        <v>1</v>
      </c>
      <c r="C14" s="82">
        <v>1</v>
      </c>
      <c r="D14" s="82">
        <v>1</v>
      </c>
      <c r="E14" s="82"/>
      <c r="F14" s="82"/>
    </row>
    <row r="15" spans="1:6" ht="12.75">
      <c r="A15" s="82" t="s">
        <v>118</v>
      </c>
      <c r="B15" s="82">
        <v>1</v>
      </c>
      <c r="C15" s="82"/>
      <c r="D15" s="82">
        <v>1</v>
      </c>
      <c r="E15" s="82"/>
      <c r="F15" s="82"/>
    </row>
    <row r="16" spans="1:6" ht="12.75">
      <c r="A16" s="82" t="s">
        <v>119</v>
      </c>
      <c r="B16" s="82">
        <v>1</v>
      </c>
      <c r="C16" s="82"/>
      <c r="D16" s="82"/>
      <c r="E16" s="82"/>
      <c r="F16" s="82"/>
    </row>
    <row r="17" spans="1:6" ht="12.75">
      <c r="A17" s="82" t="s">
        <v>120</v>
      </c>
      <c r="B17" s="82">
        <v>1</v>
      </c>
      <c r="C17" s="82"/>
      <c r="D17" s="82">
        <v>1</v>
      </c>
      <c r="E17" s="82"/>
      <c r="F17" s="82"/>
    </row>
    <row r="18" spans="1:6" ht="12.75">
      <c r="A18" s="82" t="s">
        <v>122</v>
      </c>
      <c r="B18" s="82">
        <v>1</v>
      </c>
      <c r="C18" s="82"/>
      <c r="D18" s="82"/>
      <c r="E18" s="82">
        <v>1</v>
      </c>
      <c r="F18" s="82"/>
    </row>
    <row r="19" spans="1:6" ht="12.75">
      <c r="A19" s="82" t="s">
        <v>123</v>
      </c>
      <c r="B19" s="82">
        <v>1</v>
      </c>
      <c r="C19" s="82"/>
      <c r="D19" s="82">
        <v>1</v>
      </c>
      <c r="E19" s="82"/>
      <c r="F19" s="82"/>
    </row>
    <row r="20" spans="1:6" ht="12.75">
      <c r="A20" s="82" t="s">
        <v>117</v>
      </c>
      <c r="B20" s="82">
        <v>1</v>
      </c>
      <c r="C20" s="82"/>
      <c r="D20" s="82">
        <v>1</v>
      </c>
      <c r="E20" s="82"/>
      <c r="F20" s="82"/>
    </row>
    <row r="21" spans="1:6" ht="12.75">
      <c r="A21" s="82"/>
      <c r="B21" s="82"/>
      <c r="C21" s="82"/>
      <c r="D21" s="82"/>
      <c r="E21" s="82"/>
      <c r="F21" s="82"/>
    </row>
    <row r="22" spans="1:6" ht="12.75">
      <c r="A22" s="83" t="s">
        <v>129</v>
      </c>
      <c r="B22" s="82"/>
      <c r="C22" s="82"/>
      <c r="D22" s="82"/>
      <c r="E22" s="82"/>
      <c r="F22" s="82"/>
    </row>
    <row r="23" spans="1:6" ht="12.75">
      <c r="A23" s="82" t="s">
        <v>128</v>
      </c>
      <c r="B23" s="82">
        <v>1</v>
      </c>
      <c r="C23" s="82">
        <v>1</v>
      </c>
      <c r="D23" s="82">
        <v>1</v>
      </c>
      <c r="E23" s="82"/>
      <c r="F23" s="82"/>
    </row>
    <row r="24" spans="1:6" ht="12.75">
      <c r="A24" s="82" t="s">
        <v>120</v>
      </c>
      <c r="B24" s="82">
        <v>1</v>
      </c>
      <c r="C24" s="82"/>
      <c r="D24" s="82"/>
      <c r="E24" s="82"/>
      <c r="F24" s="82"/>
    </row>
    <row r="25" spans="1:6" ht="12.75">
      <c r="A25" s="82" t="s">
        <v>118</v>
      </c>
      <c r="B25" s="82">
        <v>1</v>
      </c>
      <c r="C25" s="82"/>
      <c r="D25" s="82">
        <v>1</v>
      </c>
      <c r="E25" s="82"/>
      <c r="F25" s="82"/>
    </row>
    <row r="26" spans="1:6" ht="12.75">
      <c r="A26" s="82" t="s">
        <v>121</v>
      </c>
      <c r="B26" s="82">
        <v>1</v>
      </c>
      <c r="C26" s="82">
        <v>1</v>
      </c>
      <c r="D26" s="82">
        <v>1</v>
      </c>
      <c r="E26" s="82"/>
      <c r="F26" s="82"/>
    </row>
    <row r="27" spans="1:6" ht="12.75">
      <c r="A27" s="82" t="s">
        <v>130</v>
      </c>
      <c r="B27" s="82">
        <v>1</v>
      </c>
      <c r="C27" s="82"/>
      <c r="D27" s="82">
        <v>1</v>
      </c>
      <c r="E27" s="82"/>
      <c r="F27" s="82"/>
    </row>
    <row r="28" spans="1:6" ht="12.75">
      <c r="A28" s="82" t="s">
        <v>122</v>
      </c>
      <c r="B28" s="82">
        <v>1</v>
      </c>
      <c r="C28" s="82"/>
      <c r="D28" s="82"/>
      <c r="E28" s="82"/>
      <c r="F28" s="82"/>
    </row>
    <row r="29" spans="1:6" ht="12.75">
      <c r="A29" s="82"/>
      <c r="B29" s="82"/>
      <c r="C29" s="82"/>
      <c r="D29" s="82"/>
      <c r="E29" s="82"/>
      <c r="F29" s="82"/>
    </row>
    <row r="30" spans="1:6" ht="12.75">
      <c r="A30" s="83" t="s">
        <v>131</v>
      </c>
      <c r="B30" s="82"/>
      <c r="C30" s="82"/>
      <c r="D30" s="82"/>
      <c r="E30" s="82"/>
      <c r="F30" s="82"/>
    </row>
    <row r="31" spans="1:6" ht="12.75">
      <c r="A31" s="82" t="s">
        <v>128</v>
      </c>
      <c r="B31" s="82">
        <v>1</v>
      </c>
      <c r="C31" s="82">
        <v>1</v>
      </c>
      <c r="D31" s="82"/>
      <c r="E31" s="82"/>
      <c r="F31" s="82"/>
    </row>
    <row r="32" spans="1:6" ht="12.75">
      <c r="A32" s="82" t="s">
        <v>117</v>
      </c>
      <c r="B32" s="82"/>
      <c r="C32" s="82"/>
      <c r="D32" s="82"/>
      <c r="E32" s="82"/>
      <c r="F32" s="82"/>
    </row>
    <row r="33" spans="1:6" ht="12.75">
      <c r="A33" s="82" t="s">
        <v>121</v>
      </c>
      <c r="B33" s="82">
        <v>1</v>
      </c>
      <c r="C33" s="82"/>
      <c r="D33" s="82"/>
      <c r="E33" s="82"/>
      <c r="F33" s="82"/>
    </row>
    <row r="34" spans="1:6" ht="12.75">
      <c r="A34" s="82" t="s">
        <v>118</v>
      </c>
      <c r="B34" s="82">
        <v>1</v>
      </c>
      <c r="C34" s="82"/>
      <c r="D34" s="82">
        <v>1</v>
      </c>
      <c r="E34" s="82"/>
      <c r="F34" s="82"/>
    </row>
    <row r="35" spans="1:6" ht="12.75">
      <c r="A35" s="82" t="s">
        <v>119</v>
      </c>
      <c r="B35" s="82">
        <v>1</v>
      </c>
      <c r="C35" s="82"/>
      <c r="D35" s="82"/>
      <c r="E35" s="82">
        <v>1</v>
      </c>
      <c r="F35" s="82"/>
    </row>
    <row r="36" spans="1:6" ht="12.75">
      <c r="A36" s="82" t="s">
        <v>120</v>
      </c>
      <c r="B36" s="82">
        <v>1</v>
      </c>
      <c r="C36" s="82"/>
      <c r="D36" s="82"/>
      <c r="E36" s="82"/>
      <c r="F36" s="82"/>
    </row>
    <row r="37" spans="1:6" ht="12.75">
      <c r="A37" s="84" t="s">
        <v>122</v>
      </c>
      <c r="B37" s="82">
        <v>1</v>
      </c>
      <c r="C37" s="82"/>
      <c r="D37" s="82"/>
      <c r="E37" s="82"/>
      <c r="F37" s="82"/>
    </row>
    <row r="38" spans="1:6" ht="12.75">
      <c r="A38" s="84" t="s">
        <v>130</v>
      </c>
      <c r="B38" s="82">
        <v>1</v>
      </c>
      <c r="C38" s="82"/>
      <c r="D38" s="82"/>
      <c r="E38" s="82"/>
      <c r="F38" s="82"/>
    </row>
    <row r="39" spans="1:6" ht="12.75">
      <c r="A39" s="82"/>
      <c r="B39" s="82"/>
      <c r="C39" s="82"/>
      <c r="D39" s="82"/>
      <c r="E39" s="82"/>
      <c r="F39" s="82"/>
    </row>
    <row r="40" spans="1:6" ht="12.75">
      <c r="A40" s="83" t="s">
        <v>125</v>
      </c>
      <c r="B40" s="82"/>
      <c r="C40" s="82"/>
      <c r="D40" s="82"/>
      <c r="E40" s="82"/>
      <c r="F40" s="82"/>
    </row>
    <row r="41" spans="1:6" ht="12.75">
      <c r="A41" s="82" t="s">
        <v>128</v>
      </c>
      <c r="B41" s="82"/>
      <c r="C41" s="82"/>
      <c r="D41" s="82"/>
      <c r="E41" s="82"/>
      <c r="F41" s="82"/>
    </row>
    <row r="42" spans="1:6" ht="12.75">
      <c r="A42" s="82" t="s">
        <v>117</v>
      </c>
      <c r="B42" s="82"/>
      <c r="C42" s="82"/>
      <c r="D42" s="82"/>
      <c r="E42" s="82"/>
      <c r="F42" s="82"/>
    </row>
    <row r="43" spans="1:6" ht="12.75">
      <c r="A43" s="82" t="s">
        <v>121</v>
      </c>
      <c r="B43" s="82"/>
      <c r="C43" s="82"/>
      <c r="D43" s="82"/>
      <c r="E43" s="82"/>
      <c r="F43" s="82"/>
    </row>
    <row r="44" spans="1:6" ht="12.75">
      <c r="A44" s="82" t="s">
        <v>118</v>
      </c>
      <c r="B44" s="82"/>
      <c r="C44" s="82"/>
      <c r="D44" s="82"/>
      <c r="E44" s="82"/>
      <c r="F44" s="82"/>
    </row>
    <row r="45" spans="1:6" ht="12.75">
      <c r="A45" s="82" t="s">
        <v>119</v>
      </c>
      <c r="B45" s="82"/>
      <c r="C45" s="82"/>
      <c r="D45" s="82"/>
      <c r="E45" s="82"/>
      <c r="F45" s="82"/>
    </row>
    <row r="46" spans="1:6" ht="12.75">
      <c r="A46" s="82" t="s">
        <v>120</v>
      </c>
      <c r="B46" s="82"/>
      <c r="C46" s="82"/>
      <c r="D46" s="82"/>
      <c r="E46" s="82"/>
      <c r="F46" s="82"/>
    </row>
    <row r="47" spans="1:6" ht="12.75">
      <c r="A47" s="82" t="s">
        <v>122</v>
      </c>
      <c r="B47" s="82"/>
      <c r="C47" s="82"/>
      <c r="D47" s="82"/>
      <c r="E47" s="82"/>
      <c r="F47" s="82"/>
    </row>
    <row r="48" spans="1:6" ht="12.75">
      <c r="A48" s="82" t="s">
        <v>130</v>
      </c>
      <c r="B48" s="82"/>
      <c r="C48" s="82"/>
      <c r="D48" s="82"/>
      <c r="E48" s="82"/>
      <c r="F48" s="82"/>
    </row>
    <row r="49" spans="1:6" ht="12.75">
      <c r="A49" s="82"/>
      <c r="B49" s="82">
        <f>SUM(B3:F48)</f>
        <v>51</v>
      </c>
      <c r="C49" s="82">
        <f>SUM(C3:G48)</f>
        <v>23</v>
      </c>
      <c r="D49" s="82">
        <f>SUM(D3:H48)</f>
        <v>18</v>
      </c>
      <c r="E49" s="82">
        <f>SUM(E3:I48)</f>
        <v>4</v>
      </c>
      <c r="F49" s="82"/>
    </row>
    <row r="50" spans="1:6" ht="12.75">
      <c r="A50" s="82"/>
      <c r="B50" s="82"/>
      <c r="C50" s="82"/>
      <c r="D50" s="82"/>
      <c r="E50" s="82"/>
      <c r="F50" s="82"/>
    </row>
    <row r="51" spans="1:6" ht="12.75">
      <c r="A51" s="82"/>
      <c r="B51" s="82"/>
      <c r="C51" s="82"/>
      <c r="D51" s="82"/>
      <c r="E51" s="82"/>
      <c r="F51" s="82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2021-05-14T09:27:45Z</cp:lastPrinted>
  <dcterms:created xsi:type="dcterms:W3CDTF">2001-01-27T07:49:27Z</dcterms:created>
  <dcterms:modified xsi:type="dcterms:W3CDTF">2021-05-18T13:14:02Z</dcterms:modified>
  <cp:category/>
  <cp:version/>
  <cp:contentType/>
  <cp:contentStatus/>
</cp:coreProperties>
</file>