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видатки ІІ квартал 2023" sheetId="1" r:id="rId1"/>
  </sheets>
  <definedNames>
    <definedName name="_xlnm.Print_Titles" localSheetId="0">'видатки ІІ квартал 2023'!$1:$3</definedName>
    <definedName name="_xlnm.Print_Area" localSheetId="0">'видатки ІІ квартал 2023'!$A$1:$R$88</definedName>
  </definedNames>
  <calcPr fullCalcOnLoad="1"/>
</workbook>
</file>

<file path=xl/sharedStrings.xml><?xml version="1.0" encoding="utf-8"?>
<sst xmlns="http://schemas.openxmlformats.org/spreadsheetml/2006/main" count="204" uniqueCount="183">
  <si>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</si>
  <si>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</si>
  <si>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</si>
  <si>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</si>
  <si>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</si>
  <si>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</si>
  <si>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</si>
  <si>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</si>
  <si>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</si>
  <si>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</si>
  <si>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</si>
  <si>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</si>
  <si>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</si>
  <si>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</si>
  <si>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</si>
  <si>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</si>
  <si>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</si>
  <si>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</si>
  <si>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</si>
  <si>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</si>
  <si>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</si>
  <si>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</si>
  <si>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</si>
  <si>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</si>
  <si>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</si>
  <si>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</si>
  <si>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</si>
  <si>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</si>
  <si>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</si>
  <si>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</si>
  <si>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</si>
  <si>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</si>
  <si>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</si>
  <si>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</si>
  <si>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</si>
  <si>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</si>
  <si>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</si>
  <si>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</si>
  <si>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</si>
  <si>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</si>
  <si>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</si>
  <si>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</si>
  <si>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</si>
  <si>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</si>
  <si>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</si>
  <si>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</si>
  <si>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</si>
  <si>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</si>
  <si>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</si>
  <si>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</si>
  <si>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</si>
  <si>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</si>
  <si>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</si>
  <si>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</si>
  <si>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</si>
  <si>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</si>
  <si>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</si>
  <si>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</si>
  <si>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</si>
  <si>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</si>
  <si>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</si>
  <si>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</si>
  <si>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</si>
  <si>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</si>
  <si>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</si>
  <si>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</si>
  <si>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</si>
  <si>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</si>
  <si>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</si>
  <si>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</si>
  <si>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</si>
  <si>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</si>
  <si>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</si>
  <si>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</si>
  <si>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</si>
  <si>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</si>
  <si>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</si>
  <si>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</si>
  <si>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</si>
  <si>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</si>
  <si>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</si>
  <si>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</si>
  <si>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</si>
  <si>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</si>
  <si>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</si>
  <si>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</si>
  <si>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</si>
  <si>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</si>
  <si>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</si>
  <si>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</si>
  <si>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</si>
  <si>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</si>
  <si>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</si>
  <si>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</si>
  <si>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</si>
  <si>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</si>
  <si>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</si>
  <si>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</si>
  <si>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</si>
  <si>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</si>
  <si>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</si>
  <si>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</si>
  <si>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</si>
  <si>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</si>
  <si>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</si>
  <si>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</si>
  <si>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</si>
  <si>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</si>
  <si>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</si>
  <si>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</si>
  <si>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</si>
  <si>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</si>
  <si>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</si>
  <si>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</si>
  <si>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</si>
  <si>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</si>
  <si>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</si>
  <si>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</si>
  <si>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</si>
  <si>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</si>
  <si>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</si>
  <si>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</si>
  <si>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</si>
  <si>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</si>
  <si>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</si>
  <si>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</si>
  <si>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</si>
  <si>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</si>
  <si>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</si>
  <si>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</si>
  <si>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</si>
  <si>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</si>
  <si>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</si>
  <si>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</si>
  <si>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</si>
  <si>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</si>
  <si>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</si>
  <si>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</si>
  <si>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</si>
  <si>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</si>
  <si>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</si>
  <si>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1021</t>
  </si>
  <si>
    <t>1070</t>
  </si>
  <si>
    <t>1142</t>
  </si>
  <si>
    <t>1031</t>
  </si>
  <si>
    <t>Надання загальної середньої освіти закладам загальної середньої освіти</t>
  </si>
  <si>
    <t>1200</t>
  </si>
  <si>
    <t>Надання освіти за рахунок субвенції з державного бюджету місцевим місцевим бюджетам на надання державної підтримки особам з особливими освітніми проблемами</t>
  </si>
  <si>
    <t>2144</t>
  </si>
  <si>
    <t>Централізовані заходи з лікування хворих на цукровий та нецукровий діабет</t>
  </si>
  <si>
    <t>8710</t>
  </si>
  <si>
    <t>Резервний фонд з місцевого бюджету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</si>
  <si>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</si>
  <si>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</si>
  <si>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Надання пільг окремим категоріям громадян з оплати послуг звязку</t>
  </si>
  <si>
    <t>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</si>
  <si>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інвалідніст, хворим, які не здатні до самообслуговування і потребують сторонньої допомоги</t>
  </si>
  <si>
    <t>3160</t>
  </si>
  <si>
    <t>Субвенція з місцевого бюджету на реалізацію проектів співробітництва між територіальними громадами</t>
  </si>
  <si>
    <t>9760</t>
  </si>
  <si>
    <t>Реалізація заходів, спрямованих на підвищення доступності широкосмугового доступу до Інтернету в сільській місцевості</t>
  </si>
  <si>
    <t>7540</t>
  </si>
  <si>
    <t>1061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</si>
  <si>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</si>
  <si>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</si>
  <si>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Будівництво-1 об`єктів житлово-комунального господарства</t>
  </si>
  <si>
    <t>7310</t>
  </si>
  <si>
    <t>Надання освіти за рахунок залишку коштів за  субвенцією з державного бюджету місцевим місцевим бюджетам на надання державної підтримки особам з особливими освітніми проблемами</t>
  </si>
  <si>
    <t>1210</t>
  </si>
  <si>
    <t>Затверджено на 2023 рік</t>
  </si>
  <si>
    <t>% виконання до затвердженого плану на 2023 рік</t>
  </si>
  <si>
    <t>Затверджено на січень - червень 2023 року з урахуванням змін</t>
  </si>
  <si>
    <t>Виконано за січень - червень 2023 року</t>
  </si>
  <si>
    <t>% виконання до затвердженого  з урахуванням змін плану на січень - червень 2023 року</t>
  </si>
  <si>
    <t>Виконання окремих заходів з реалізації соціального проєкту "Активні парки - локації здорової України"</t>
  </si>
  <si>
    <t>5049</t>
  </si>
  <si>
    <t>Співфінансування заходів, що реалізуються за рахунок субвенції з державного бюджету місцевим бюджетам на придбання шкільних автобусів</t>
  </si>
  <si>
    <t>1251</t>
  </si>
  <si>
    <t>Виконання заходів щодо придбання шкільних автобусів за рахунок субвенції з державного бюджету місцевим бюджетам</t>
  </si>
  <si>
    <t>1252</t>
  </si>
  <si>
    <t>Забезпечення діяльності водопровідно - каналізаційного господарства</t>
  </si>
  <si>
    <t>Будівництво освітніх установ та закладів</t>
  </si>
  <si>
    <t>7321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</si>
</sst>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,##0.00\ &quot;₽&quot;"/>
    <numFmt numFmtId="195" formatCode="[$-FC19]d\ mmmm\ yyyy\ &quot;г.&quot;"/>
    <numFmt numFmtId="196" formatCode="#0.000"/>
    <numFmt numFmtId="197" formatCode="#,##0.0"/>
    <numFmt numFmtId="198" formatCode="#0.0"/>
    <numFmt numFmtId="199" formatCode="[$-422]d\ mmmm\ yyyy&quot; р.&quot;"/>
    <numFmt numFmtId="200" formatCode="#,##0.000\ &quot;₴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 applyProtection="1">
      <alignment vertical="center" wrapText="1"/>
      <protection locked="0"/>
    </xf>
    <xf numFmtId="188" fontId="49" fillId="0" borderId="10" xfId="57" applyNumberFormat="1" applyFont="1" applyFill="1" applyBorder="1" applyAlignment="1">
      <alignment vertical="center" wrapText="1"/>
      <protection/>
    </xf>
    <xf numFmtId="188" fontId="1" fillId="0" borderId="10" xfId="0" applyNumberFormat="1" applyFont="1" applyFill="1" applyBorder="1" applyAlignment="1">
      <alignment horizontal="right" vertical="center" wrapText="1"/>
    </xf>
    <xf numFmtId="188" fontId="50" fillId="0" borderId="10" xfId="57" applyNumberFormat="1" applyFont="1" applyFill="1" applyBorder="1" applyAlignment="1">
      <alignment vertical="center" wrapText="1"/>
      <protection/>
    </xf>
    <xf numFmtId="188" fontId="50" fillId="0" borderId="10" xfId="0" applyNumberFormat="1" applyFont="1" applyFill="1" applyBorder="1" applyAlignment="1">
      <alignment vertical="center" wrapText="1"/>
    </xf>
    <xf numFmtId="188" fontId="48" fillId="0" borderId="10" xfId="57" applyNumberFormat="1" applyFont="1" applyFill="1" applyBorder="1" applyAlignment="1">
      <alignment vertical="center" wrapText="1"/>
      <protection/>
    </xf>
    <xf numFmtId="188" fontId="2" fillId="0" borderId="10" xfId="57" applyNumberFormat="1" applyFont="1" applyFill="1" applyBorder="1" applyAlignment="1">
      <alignment vertical="center" wrapText="1"/>
      <protection/>
    </xf>
    <xf numFmtId="188" fontId="1" fillId="0" borderId="10" xfId="57" applyNumberFormat="1" applyFont="1" applyFill="1" applyBorder="1" applyAlignment="1">
      <alignment vertical="center" wrapText="1"/>
      <protection/>
    </xf>
    <xf numFmtId="188" fontId="51" fillId="0" borderId="10" xfId="0" applyNumberFormat="1" applyFont="1" applyFill="1" applyBorder="1" applyAlignment="1">
      <alignment vertical="center" wrapText="1"/>
    </xf>
    <xf numFmtId="188" fontId="50" fillId="0" borderId="10" xfId="0" applyNumberFormat="1" applyFont="1" applyFill="1" applyBorder="1" applyAlignment="1">
      <alignment horizontal="right" vertical="center" wrapText="1"/>
    </xf>
    <xf numFmtId="188" fontId="51" fillId="0" borderId="10" xfId="0" applyNumberFormat="1" applyFont="1" applyFill="1" applyBorder="1" applyAlignment="1">
      <alignment horizontal="right" vertical="center" wrapText="1"/>
    </xf>
    <xf numFmtId="188" fontId="1" fillId="0" borderId="14" xfId="0" applyNumberFormat="1" applyFont="1" applyFill="1" applyBorder="1" applyAlignment="1">
      <alignment vertical="center" wrapText="1"/>
    </xf>
    <xf numFmtId="188" fontId="48" fillId="0" borderId="10" xfId="0" applyNumberFormat="1" applyFont="1" applyFill="1" applyBorder="1" applyAlignment="1">
      <alignment vertical="center" wrapText="1"/>
    </xf>
    <xf numFmtId="188" fontId="48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showZeros="0" tabSelected="1" zoomScaleSheetLayoutView="100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69" sqref="Q69:Q75"/>
    </sheetView>
  </sheetViews>
  <sheetFormatPr defaultColWidth="9.00390625" defaultRowHeight="12.75"/>
  <cols>
    <col min="1" max="1" width="66.625" style="5" customWidth="1"/>
    <col min="2" max="2" width="9.125" style="5" customWidth="1"/>
    <col min="3" max="3" width="9.50390625" style="5" hidden="1" customWidth="1"/>
    <col min="4" max="4" width="11.875" style="5" customWidth="1"/>
    <col min="5" max="5" width="9.125" style="5" customWidth="1"/>
    <col min="6" max="6" width="10.875" style="5" customWidth="1"/>
    <col min="7" max="7" width="9.50390625" style="5" customWidth="1"/>
    <col min="8" max="8" width="8.50390625" style="5" customWidth="1"/>
    <col min="9" max="9" width="10.875" style="5" customWidth="1"/>
    <col min="10" max="10" width="11.375" style="5" customWidth="1"/>
    <col min="11" max="11" width="8.375" style="5" customWidth="1"/>
    <col min="12" max="12" width="10.875" style="5" customWidth="1"/>
    <col min="13" max="13" width="9.125" style="5" customWidth="1"/>
    <col min="14" max="14" width="8.00390625" style="5" customWidth="1"/>
    <col min="15" max="15" width="9.50390625" style="5" customWidth="1"/>
    <col min="16" max="16" width="8.50390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8" t="s">
        <v>0</v>
      </c>
      <c r="B1" s="41" t="s">
        <v>35</v>
      </c>
      <c r="C1" s="41" t="s">
        <v>35</v>
      </c>
      <c r="D1" s="44" t="s">
        <v>48</v>
      </c>
      <c r="E1" s="45"/>
      <c r="F1" s="45"/>
      <c r="G1" s="45"/>
      <c r="H1" s="45"/>
      <c r="I1" s="45"/>
      <c r="J1" s="45"/>
      <c r="K1" s="45"/>
      <c r="L1" s="46"/>
      <c r="M1" s="48" t="s">
        <v>170</v>
      </c>
      <c r="N1" s="48"/>
      <c r="O1" s="48"/>
      <c r="P1" s="48" t="s">
        <v>173</v>
      </c>
      <c r="Q1" s="48"/>
      <c r="R1" s="48"/>
      <c r="S1" s="48" t="s">
        <v>42</v>
      </c>
      <c r="T1" s="48"/>
      <c r="U1" s="48"/>
    </row>
    <row r="2" spans="1:21" ht="45" customHeight="1">
      <c r="A2" s="48"/>
      <c r="B2" s="42"/>
      <c r="C2" s="42"/>
      <c r="D2" s="48" t="s">
        <v>169</v>
      </c>
      <c r="E2" s="48"/>
      <c r="F2" s="48"/>
      <c r="G2" s="48" t="s">
        <v>171</v>
      </c>
      <c r="H2" s="48"/>
      <c r="I2" s="48"/>
      <c r="J2" s="48" t="s">
        <v>172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39">
      <c r="A3" s="48"/>
      <c r="B3" s="43"/>
      <c r="C3" s="43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7" t="s">
        <v>1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3" ht="42.75" customHeight="1">
      <c r="A5" s="10" t="s">
        <v>57</v>
      </c>
      <c r="B5" s="11" t="s">
        <v>83</v>
      </c>
      <c r="C5" s="11" t="s">
        <v>8</v>
      </c>
      <c r="D5" s="26">
        <v>14183</v>
      </c>
      <c r="E5" s="26"/>
      <c r="F5" s="1">
        <f>D5+E5</f>
        <v>14183</v>
      </c>
      <c r="G5" s="26">
        <v>8140.3</v>
      </c>
      <c r="H5" s="1">
        <v>558.8</v>
      </c>
      <c r="I5" s="1">
        <f>G5+H5</f>
        <v>8699.1</v>
      </c>
      <c r="J5" s="1">
        <v>7255.7</v>
      </c>
      <c r="K5" s="1">
        <v>558.8</v>
      </c>
      <c r="L5" s="26">
        <f>J5+K5</f>
        <v>7814.5</v>
      </c>
      <c r="M5" s="27">
        <f>J5/D5*100</f>
        <v>51.15772403581753</v>
      </c>
      <c r="N5" s="1"/>
      <c r="O5" s="1">
        <f aca="true" t="shared" si="0" ref="O5:O87">L5/F5*100</f>
        <v>55.0976521187337</v>
      </c>
      <c r="P5" s="1">
        <f>J5/G5*100</f>
        <v>89.13307863346559</v>
      </c>
      <c r="Q5" s="1">
        <f>K5/H5*100</f>
        <v>100</v>
      </c>
      <c r="R5" s="1">
        <f>L5/I5*100</f>
        <v>89.83113195617936</v>
      </c>
      <c r="S5" s="1" t="e">
        <f>S6</f>
        <v>#REF!</v>
      </c>
      <c r="T5" s="1">
        <f>T6</f>
        <v>0</v>
      </c>
      <c r="U5" s="1" t="e">
        <f>U6</f>
        <v>#REF!</v>
      </c>
      <c r="V5" s="6"/>
      <c r="W5" s="6"/>
    </row>
    <row r="6" spans="1:21" ht="15" customHeight="1" hidden="1">
      <c r="A6" s="12" t="s">
        <v>2</v>
      </c>
      <c r="B6" s="11" t="s">
        <v>125</v>
      </c>
      <c r="C6" s="13" t="s">
        <v>16</v>
      </c>
      <c r="D6" s="28"/>
      <c r="E6" s="29"/>
      <c r="F6" s="1">
        <f aca="true" t="shared" si="1" ref="F6:F83">D6+E6</f>
        <v>0</v>
      </c>
      <c r="G6" s="30"/>
      <c r="H6" s="31"/>
      <c r="I6" s="1">
        <f>G6+H6</f>
        <v>0</v>
      </c>
      <c r="J6" s="30"/>
      <c r="K6" s="31"/>
      <c r="L6" s="26">
        <f aca="true" t="shared" si="2" ref="L6:L82">J6+K6</f>
        <v>0</v>
      </c>
      <c r="M6" s="27" t="e">
        <f>J6/D6*100</f>
        <v>#DIV/0!</v>
      </c>
      <c r="N6" s="1" t="e">
        <f>K6/E6*100</f>
        <v>#DIV/0!</v>
      </c>
      <c r="O6" s="1" t="e">
        <f t="shared" si="0"/>
        <v>#DIV/0!</v>
      </c>
      <c r="P6" s="1" t="e">
        <f aca="true" t="shared" si="3" ref="P6:P13">J6/G6*100</f>
        <v>#DIV/0!</v>
      </c>
      <c r="Q6" s="1" t="e">
        <f>K6/H6*100</f>
        <v>#DIV/0!</v>
      </c>
      <c r="R6" s="2" t="e">
        <f>L6/I6*100</f>
        <v>#DIV/0!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1" t="s">
        <v>127</v>
      </c>
      <c r="B7" s="11" t="s">
        <v>126</v>
      </c>
      <c r="C7" s="13"/>
      <c r="D7" s="32">
        <v>4678.4</v>
      </c>
      <c r="E7" s="29"/>
      <c r="F7" s="1">
        <f t="shared" si="1"/>
        <v>4678.4</v>
      </c>
      <c r="G7" s="33">
        <v>2364</v>
      </c>
      <c r="H7" s="1">
        <v>0</v>
      </c>
      <c r="I7" s="1">
        <f>G7+H7</f>
        <v>2364</v>
      </c>
      <c r="J7" s="33">
        <v>2008.8</v>
      </c>
      <c r="K7" s="1"/>
      <c r="L7" s="26">
        <f t="shared" si="2"/>
        <v>2008.8</v>
      </c>
      <c r="M7" s="27">
        <f>J7/D7*100</f>
        <v>42.93775649794802</v>
      </c>
      <c r="N7" s="1"/>
      <c r="O7" s="1">
        <f t="shared" si="0"/>
        <v>42.93775649794802</v>
      </c>
      <c r="P7" s="1">
        <f t="shared" si="3"/>
        <v>84.9746192893401</v>
      </c>
      <c r="Q7" s="1"/>
      <c r="R7" s="1">
        <f aca="true" t="shared" si="4" ref="R7:R83">L7/I7*100</f>
        <v>84.9746192893401</v>
      </c>
      <c r="S7" s="2"/>
      <c r="T7" s="2"/>
      <c r="U7" s="2"/>
    </row>
    <row r="8" spans="1:21" ht="21" customHeight="1">
      <c r="A8" s="15" t="s">
        <v>3</v>
      </c>
      <c r="B8" s="11"/>
      <c r="C8" s="11" t="s">
        <v>9</v>
      </c>
      <c r="D8" s="26">
        <f aca="true" t="shared" si="5" ref="D8:K8">D9+D10+D11+D13+D14+D15+D16</f>
        <v>62521.799999999996</v>
      </c>
      <c r="E8" s="26">
        <f t="shared" si="5"/>
        <v>400</v>
      </c>
      <c r="F8" s="26">
        <f t="shared" si="5"/>
        <v>62921.799999999996</v>
      </c>
      <c r="G8" s="26">
        <f>G9+G10+G11+G13+G15+G16+G17</f>
        <v>40793.799999999996</v>
      </c>
      <c r="H8" s="26">
        <f>H9+H10+H19+H20</f>
        <v>3642.8999999999996</v>
      </c>
      <c r="I8" s="26">
        <f>I9+I10+I11+I13+I14+I15+I16+I12+I17</f>
        <v>41286.7</v>
      </c>
      <c r="J8" s="26">
        <f>J9+J10+J11+J13+J14+J15+J16+J12+J17</f>
        <v>38224.700000000004</v>
      </c>
      <c r="K8" s="26">
        <f t="shared" si="5"/>
        <v>368.70000000000005</v>
      </c>
      <c r="L8" s="26">
        <f>L9+L10+L11+L13+L14+L15+L16+L12</f>
        <v>38585.4</v>
      </c>
      <c r="M8" s="26">
        <f>J8/D8*100</f>
        <v>61.13819499758485</v>
      </c>
      <c r="N8" s="1">
        <f>K8/E8*100</f>
        <v>92.17500000000001</v>
      </c>
      <c r="O8" s="26">
        <f t="shared" si="0"/>
        <v>61.32278479000919</v>
      </c>
      <c r="P8" s="1">
        <f t="shared" si="3"/>
        <v>93.70222926032879</v>
      </c>
      <c r="Q8" s="1">
        <f>K8/H8*100</f>
        <v>10.121057399324716</v>
      </c>
      <c r="R8" s="1">
        <f t="shared" si="4"/>
        <v>93.45721503535037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17" t="s">
        <v>49</v>
      </c>
      <c r="B9" s="13" t="s">
        <v>71</v>
      </c>
      <c r="C9" s="13" t="s">
        <v>50</v>
      </c>
      <c r="D9" s="29">
        <v>13878.2</v>
      </c>
      <c r="E9" s="29">
        <v>200</v>
      </c>
      <c r="F9" s="2">
        <f t="shared" si="1"/>
        <v>14078.2</v>
      </c>
      <c r="G9" s="29">
        <v>9067.1</v>
      </c>
      <c r="H9" s="2">
        <v>104.2</v>
      </c>
      <c r="I9" s="29">
        <f aca="true" t="shared" si="6" ref="I9:I21">G9+H9</f>
        <v>9171.300000000001</v>
      </c>
      <c r="J9" s="2">
        <v>7998.3</v>
      </c>
      <c r="K9" s="2">
        <v>65.9</v>
      </c>
      <c r="L9" s="29">
        <f t="shared" si="2"/>
        <v>8064.2</v>
      </c>
      <c r="M9" s="29">
        <f aca="true" t="shared" si="7" ref="M9:M85">J9/D9*100</f>
        <v>57.632113674684035</v>
      </c>
      <c r="N9" s="2">
        <f>K9/E9*100</f>
        <v>32.95</v>
      </c>
      <c r="O9" s="29">
        <f t="shared" si="0"/>
        <v>57.281470642553735</v>
      </c>
      <c r="P9" s="2">
        <f t="shared" si="3"/>
        <v>88.21232808726054</v>
      </c>
      <c r="Q9" s="2">
        <f>K9/H9*100</f>
        <v>63.24376199616123</v>
      </c>
      <c r="R9" s="2">
        <f t="shared" si="4"/>
        <v>87.92864697480182</v>
      </c>
      <c r="S9" s="2"/>
      <c r="T9" s="2"/>
      <c r="U9" s="2"/>
    </row>
    <row r="10" spans="1:21" ht="48" customHeight="1">
      <c r="A10" s="23" t="s">
        <v>82</v>
      </c>
      <c r="B10" s="13" t="s">
        <v>141</v>
      </c>
      <c r="C10" s="13" t="s">
        <v>10</v>
      </c>
      <c r="D10" s="28">
        <v>20331.5</v>
      </c>
      <c r="E10" s="29">
        <v>200</v>
      </c>
      <c r="F10" s="2">
        <f t="shared" si="1"/>
        <v>20531.5</v>
      </c>
      <c r="G10" s="34">
        <v>14428.1</v>
      </c>
      <c r="H10" s="2">
        <v>388.7</v>
      </c>
      <c r="I10" s="29">
        <f t="shared" si="6"/>
        <v>14816.800000000001</v>
      </c>
      <c r="J10" s="2">
        <v>12970.3</v>
      </c>
      <c r="K10" s="2">
        <v>302.8</v>
      </c>
      <c r="L10" s="29">
        <f t="shared" si="2"/>
        <v>13273.099999999999</v>
      </c>
      <c r="M10" s="29">
        <f t="shared" si="7"/>
        <v>63.7941125839215</v>
      </c>
      <c r="N10" s="2">
        <f>K10/E10*100</f>
        <v>151.4</v>
      </c>
      <c r="O10" s="29">
        <f>L10/F10*100</f>
        <v>64.64749287679906</v>
      </c>
      <c r="P10" s="2">
        <f t="shared" si="3"/>
        <v>89.89610551631884</v>
      </c>
      <c r="Q10" s="2">
        <f>K10/H10*100</f>
        <v>77.90069462310265</v>
      </c>
      <c r="R10" s="2">
        <f t="shared" si="4"/>
        <v>89.58142108957398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ht="22.5" customHeight="1">
      <c r="A11" s="23" t="s">
        <v>145</v>
      </c>
      <c r="B11" s="13" t="s">
        <v>144</v>
      </c>
      <c r="C11" s="11"/>
      <c r="D11" s="28">
        <v>27194.4</v>
      </c>
      <c r="E11" s="29"/>
      <c r="F11" s="2">
        <f t="shared" si="1"/>
        <v>27194.4</v>
      </c>
      <c r="G11" s="34">
        <v>16677.7</v>
      </c>
      <c r="H11" s="2"/>
      <c r="I11" s="29">
        <f t="shared" si="6"/>
        <v>16677.7</v>
      </c>
      <c r="J11" s="2">
        <v>16677.7</v>
      </c>
      <c r="K11" s="2"/>
      <c r="L11" s="29">
        <f t="shared" si="2"/>
        <v>16677.7</v>
      </c>
      <c r="M11" s="29">
        <f t="shared" si="7"/>
        <v>61.32769982055129</v>
      </c>
      <c r="N11" s="1"/>
      <c r="O11" s="29">
        <f>L11/F11*100</f>
        <v>61.32769982055129</v>
      </c>
      <c r="P11" s="2">
        <f t="shared" si="3"/>
        <v>100</v>
      </c>
      <c r="Q11" s="1"/>
      <c r="R11" s="2">
        <f t="shared" si="4"/>
        <v>100</v>
      </c>
      <c r="S11" s="2"/>
      <c r="T11" s="2"/>
      <c r="U11" s="2"/>
    </row>
    <row r="12" spans="1:21" ht="22.5" customHeight="1" hidden="1">
      <c r="A12" s="23" t="s">
        <v>145</v>
      </c>
      <c r="B12" s="13" t="s">
        <v>162</v>
      </c>
      <c r="C12" s="11"/>
      <c r="D12" s="28"/>
      <c r="E12" s="29"/>
      <c r="F12" s="2"/>
      <c r="G12" s="34"/>
      <c r="H12" s="2"/>
      <c r="I12" s="29">
        <f t="shared" si="6"/>
        <v>0</v>
      </c>
      <c r="J12" s="2"/>
      <c r="K12" s="2"/>
      <c r="L12" s="29">
        <f t="shared" si="2"/>
        <v>0</v>
      </c>
      <c r="M12" s="29"/>
      <c r="N12" s="1"/>
      <c r="O12" s="29"/>
      <c r="P12" s="2"/>
      <c r="Q12" s="1"/>
      <c r="R12" s="2"/>
      <c r="S12" s="2"/>
      <c r="T12" s="2"/>
      <c r="U12" s="2"/>
    </row>
    <row r="13" spans="1:21" s="16" customFormat="1" ht="32.25" customHeight="1">
      <c r="A13" s="23" t="s">
        <v>128</v>
      </c>
      <c r="B13" s="13" t="s">
        <v>142</v>
      </c>
      <c r="C13" s="11"/>
      <c r="D13" s="28">
        <v>1009.4</v>
      </c>
      <c r="E13" s="29"/>
      <c r="F13" s="2">
        <f t="shared" si="1"/>
        <v>1009.4</v>
      </c>
      <c r="G13" s="34">
        <v>543.7</v>
      </c>
      <c r="H13" s="2"/>
      <c r="I13" s="29">
        <f t="shared" si="6"/>
        <v>543.7</v>
      </c>
      <c r="J13" s="2">
        <v>533.2</v>
      </c>
      <c r="K13" s="2"/>
      <c r="L13" s="29">
        <f t="shared" si="2"/>
        <v>533.2</v>
      </c>
      <c r="M13" s="29">
        <f t="shared" si="7"/>
        <v>52.823459480879734</v>
      </c>
      <c r="N13" s="1"/>
      <c r="O13" s="29">
        <f>L13/F13*100</f>
        <v>52.823459480879734</v>
      </c>
      <c r="P13" s="2">
        <f t="shared" si="3"/>
        <v>98.06878793452272</v>
      </c>
      <c r="Q13" s="1"/>
      <c r="R13" s="2">
        <f t="shared" si="4"/>
        <v>98.06878793452272</v>
      </c>
      <c r="S13" s="1"/>
      <c r="T13" s="1"/>
      <c r="U13" s="1"/>
    </row>
    <row r="14" spans="1:21" s="16" customFormat="1" ht="38.25" customHeight="1" hidden="1">
      <c r="A14" s="23" t="s">
        <v>153</v>
      </c>
      <c r="B14" s="13" t="s">
        <v>152</v>
      </c>
      <c r="C14" s="11"/>
      <c r="D14" s="28"/>
      <c r="E14" s="29"/>
      <c r="F14" s="2"/>
      <c r="G14" s="34"/>
      <c r="H14" s="2"/>
      <c r="I14" s="29">
        <f t="shared" si="6"/>
        <v>0</v>
      </c>
      <c r="J14" s="2"/>
      <c r="K14" s="2"/>
      <c r="L14" s="29">
        <f t="shared" si="2"/>
        <v>0</v>
      </c>
      <c r="M14" s="29"/>
      <c r="N14" s="1"/>
      <c r="O14" s="29"/>
      <c r="P14" s="2"/>
      <c r="Q14" s="1"/>
      <c r="R14" s="2"/>
      <c r="S14" s="1"/>
      <c r="T14" s="1"/>
      <c r="U14" s="1"/>
    </row>
    <row r="15" spans="1:21" s="16" customFormat="1" ht="17.25" customHeight="1">
      <c r="A15" s="23" t="s">
        <v>129</v>
      </c>
      <c r="B15" s="13" t="s">
        <v>143</v>
      </c>
      <c r="C15" s="11"/>
      <c r="D15" s="28">
        <v>37.2</v>
      </c>
      <c r="E15" s="29"/>
      <c r="F15" s="2">
        <f t="shared" si="1"/>
        <v>37.2</v>
      </c>
      <c r="G15" s="34">
        <v>33.6</v>
      </c>
      <c r="H15" s="2"/>
      <c r="I15" s="29">
        <f t="shared" si="6"/>
        <v>33.6</v>
      </c>
      <c r="J15" s="2">
        <v>1.8</v>
      </c>
      <c r="K15" s="2"/>
      <c r="L15" s="29">
        <f t="shared" si="2"/>
        <v>1.8</v>
      </c>
      <c r="M15" s="29">
        <f t="shared" si="7"/>
        <v>4.838709677419355</v>
      </c>
      <c r="N15" s="1"/>
      <c r="O15" s="29">
        <f t="shared" si="0"/>
        <v>4.838709677419355</v>
      </c>
      <c r="P15" s="2">
        <f aca="true" t="shared" si="8" ref="P15:P38">J15/G15*100</f>
        <v>5.357142857142857</v>
      </c>
      <c r="Q15" s="1"/>
      <c r="R15" s="2">
        <f t="shared" si="4"/>
        <v>5.357142857142857</v>
      </c>
      <c r="S15" s="1"/>
      <c r="T15" s="1"/>
      <c r="U15" s="1"/>
    </row>
    <row r="16" spans="1:21" s="16" customFormat="1" ht="42.75" customHeight="1">
      <c r="A16" s="23" t="s">
        <v>147</v>
      </c>
      <c r="B16" s="13" t="s">
        <v>146</v>
      </c>
      <c r="C16" s="11"/>
      <c r="D16" s="28">
        <v>71.1</v>
      </c>
      <c r="E16" s="29"/>
      <c r="F16" s="2">
        <f t="shared" si="1"/>
        <v>71.1</v>
      </c>
      <c r="G16" s="34">
        <v>35.6</v>
      </c>
      <c r="H16" s="2"/>
      <c r="I16" s="29">
        <f t="shared" si="6"/>
        <v>35.6</v>
      </c>
      <c r="J16" s="2">
        <v>35.4</v>
      </c>
      <c r="K16" s="2"/>
      <c r="L16" s="29">
        <f t="shared" si="2"/>
        <v>35.4</v>
      </c>
      <c r="M16" s="29">
        <f t="shared" si="7"/>
        <v>49.789029535864984</v>
      </c>
      <c r="N16" s="1"/>
      <c r="O16" s="29">
        <f t="shared" si="0"/>
        <v>49.789029535864984</v>
      </c>
      <c r="P16" s="2">
        <f t="shared" si="8"/>
        <v>99.438202247191</v>
      </c>
      <c r="Q16" s="1"/>
      <c r="R16" s="2">
        <f t="shared" si="4"/>
        <v>99.438202247191</v>
      </c>
      <c r="S16" s="1"/>
      <c r="T16" s="1"/>
      <c r="U16" s="1"/>
    </row>
    <row r="17" spans="1:21" s="16" customFormat="1" ht="40.5" customHeight="1">
      <c r="A17" s="23" t="s">
        <v>167</v>
      </c>
      <c r="B17" s="13" t="s">
        <v>168</v>
      </c>
      <c r="C17" s="11"/>
      <c r="D17" s="28"/>
      <c r="E17" s="29"/>
      <c r="F17" s="2"/>
      <c r="G17" s="34">
        <v>8</v>
      </c>
      <c r="H17" s="2"/>
      <c r="I17" s="29">
        <f t="shared" si="6"/>
        <v>8</v>
      </c>
      <c r="J17" s="2">
        <v>8</v>
      </c>
      <c r="K17" s="2"/>
      <c r="L17" s="29">
        <f t="shared" si="2"/>
        <v>8</v>
      </c>
      <c r="M17" s="29"/>
      <c r="N17" s="1"/>
      <c r="O17" s="29"/>
      <c r="P17" s="2">
        <f t="shared" si="8"/>
        <v>100</v>
      </c>
      <c r="Q17" s="1"/>
      <c r="R17" s="2">
        <f t="shared" si="4"/>
        <v>100</v>
      </c>
      <c r="S17" s="1"/>
      <c r="T17" s="1"/>
      <c r="U17" s="1"/>
    </row>
    <row r="18" spans="1:21" s="16" customFormat="1" ht="38.25" customHeight="1" hidden="1">
      <c r="A18" s="21" t="s">
        <v>149</v>
      </c>
      <c r="B18" s="11" t="s">
        <v>148</v>
      </c>
      <c r="C18" s="11"/>
      <c r="D18" s="32"/>
      <c r="E18" s="26"/>
      <c r="F18" s="2">
        <f t="shared" si="1"/>
        <v>0</v>
      </c>
      <c r="G18" s="33"/>
      <c r="H18" s="1"/>
      <c r="I18" s="29">
        <f t="shared" si="6"/>
        <v>0</v>
      </c>
      <c r="J18" s="1"/>
      <c r="K18" s="1"/>
      <c r="L18" s="29">
        <f t="shared" si="2"/>
        <v>0</v>
      </c>
      <c r="M18" s="29"/>
      <c r="N18" s="1"/>
      <c r="O18" s="29"/>
      <c r="P18" s="2" t="e">
        <f t="shared" si="8"/>
        <v>#DIV/0!</v>
      </c>
      <c r="Q18" s="1"/>
      <c r="R18" s="1"/>
      <c r="S18" s="1"/>
      <c r="T18" s="1"/>
      <c r="U18" s="1"/>
    </row>
    <row r="19" spans="1:21" ht="38.25" customHeight="1">
      <c r="A19" s="23" t="s">
        <v>176</v>
      </c>
      <c r="B19" s="13" t="s">
        <v>177</v>
      </c>
      <c r="C19" s="13"/>
      <c r="D19" s="28"/>
      <c r="E19" s="29"/>
      <c r="F19" s="2"/>
      <c r="G19" s="34"/>
      <c r="H19" s="2">
        <v>951.8</v>
      </c>
      <c r="I19" s="29">
        <f t="shared" si="6"/>
        <v>951.8</v>
      </c>
      <c r="J19" s="2"/>
      <c r="K19" s="2"/>
      <c r="L19" s="29"/>
      <c r="M19" s="29"/>
      <c r="N19" s="2"/>
      <c r="O19" s="29"/>
      <c r="P19" s="2"/>
      <c r="Q19" s="2"/>
      <c r="R19" s="2"/>
      <c r="S19" s="2"/>
      <c r="T19" s="2"/>
      <c r="U19" s="2"/>
    </row>
    <row r="20" spans="1:21" ht="38.25" customHeight="1">
      <c r="A20" s="23" t="s">
        <v>178</v>
      </c>
      <c r="B20" s="13" t="s">
        <v>179</v>
      </c>
      <c r="C20" s="13"/>
      <c r="D20" s="28"/>
      <c r="E20" s="29"/>
      <c r="F20" s="2"/>
      <c r="G20" s="34"/>
      <c r="H20" s="2">
        <v>2198.2</v>
      </c>
      <c r="I20" s="29">
        <f t="shared" si="6"/>
        <v>2198.2</v>
      </c>
      <c r="J20" s="2"/>
      <c r="K20" s="2"/>
      <c r="L20" s="29"/>
      <c r="M20" s="29"/>
      <c r="N20" s="2"/>
      <c r="O20" s="29"/>
      <c r="P20" s="2"/>
      <c r="Q20" s="2"/>
      <c r="R20" s="2"/>
      <c r="S20" s="2"/>
      <c r="T20" s="2"/>
      <c r="U20" s="2"/>
    </row>
    <row r="21" spans="1:21" s="16" customFormat="1" ht="19.5" customHeight="1">
      <c r="A21" s="21" t="s">
        <v>154</v>
      </c>
      <c r="B21" s="11" t="s">
        <v>155</v>
      </c>
      <c r="C21" s="11"/>
      <c r="D21" s="32">
        <v>1</v>
      </c>
      <c r="E21" s="26"/>
      <c r="F21" s="1">
        <f t="shared" si="1"/>
        <v>1</v>
      </c>
      <c r="G21" s="33">
        <v>0.5</v>
      </c>
      <c r="H21" s="1"/>
      <c r="I21" s="26">
        <f t="shared" si="6"/>
        <v>0.5</v>
      </c>
      <c r="J21" s="1">
        <v>0.4</v>
      </c>
      <c r="K21" s="1"/>
      <c r="L21" s="26">
        <f t="shared" si="2"/>
        <v>0.4</v>
      </c>
      <c r="M21" s="26">
        <f t="shared" si="7"/>
        <v>40</v>
      </c>
      <c r="N21" s="1"/>
      <c r="O21" s="26">
        <f t="shared" si="0"/>
        <v>40</v>
      </c>
      <c r="P21" s="1">
        <f>J21/G21*100</f>
        <v>80</v>
      </c>
      <c r="Q21" s="1"/>
      <c r="R21" s="1">
        <f>L21/I21*100</f>
        <v>80</v>
      </c>
      <c r="S21" s="1"/>
      <c r="T21" s="1"/>
      <c r="U21" s="1"/>
    </row>
    <row r="22" spans="1:21" s="16" customFormat="1" ht="27" customHeight="1">
      <c r="A22" s="21" t="s">
        <v>94</v>
      </c>
      <c r="B22" s="11" t="s">
        <v>89</v>
      </c>
      <c r="C22" s="11"/>
      <c r="D22" s="32">
        <v>15</v>
      </c>
      <c r="E22" s="26"/>
      <c r="F22" s="1">
        <f t="shared" si="1"/>
        <v>15</v>
      </c>
      <c r="G22" s="33">
        <v>15</v>
      </c>
      <c r="H22" s="35"/>
      <c r="I22" s="1">
        <f aca="true" t="shared" si="9" ref="I22:I28">G22+H22</f>
        <v>15</v>
      </c>
      <c r="J22" s="1">
        <v>2.5</v>
      </c>
      <c r="K22" s="1"/>
      <c r="L22" s="26">
        <f t="shared" si="2"/>
        <v>2.5</v>
      </c>
      <c r="M22" s="26">
        <f t="shared" si="7"/>
        <v>16.666666666666664</v>
      </c>
      <c r="N22" s="1"/>
      <c r="O22" s="26">
        <f t="shared" si="0"/>
        <v>16.666666666666664</v>
      </c>
      <c r="P22" s="1">
        <f>J22/G22*100</f>
        <v>16.666666666666664</v>
      </c>
      <c r="Q22" s="1"/>
      <c r="R22" s="1">
        <f>L22/I22*100</f>
        <v>16.666666666666664</v>
      </c>
      <c r="S22" s="1"/>
      <c r="T22" s="1"/>
      <c r="U22" s="1"/>
    </row>
    <row r="23" spans="1:21" s="16" customFormat="1" ht="42" customHeight="1">
      <c r="A23" s="21" t="s">
        <v>137</v>
      </c>
      <c r="B23" s="11" t="s">
        <v>138</v>
      </c>
      <c r="C23" s="11"/>
      <c r="D23" s="32">
        <v>2707.4</v>
      </c>
      <c r="E23" s="26"/>
      <c r="F23" s="1">
        <f t="shared" si="1"/>
        <v>2707.4</v>
      </c>
      <c r="G23" s="33">
        <v>0</v>
      </c>
      <c r="H23" s="1"/>
      <c r="I23" s="1">
        <f t="shared" si="9"/>
        <v>0</v>
      </c>
      <c r="J23" s="1">
        <v>0</v>
      </c>
      <c r="K23" s="1"/>
      <c r="L23" s="26">
        <f t="shared" si="2"/>
        <v>0</v>
      </c>
      <c r="M23" s="26">
        <f t="shared" si="7"/>
        <v>0</v>
      </c>
      <c r="N23" s="1"/>
      <c r="O23" s="26">
        <f t="shared" si="0"/>
        <v>0</v>
      </c>
      <c r="P23" s="1"/>
      <c r="Q23" s="1"/>
      <c r="R23" s="1"/>
      <c r="S23" s="1"/>
      <c r="T23" s="1"/>
      <c r="U23" s="1"/>
    </row>
    <row r="24" spans="1:21" s="16" customFormat="1" ht="56.25" customHeight="1">
      <c r="A24" s="21" t="s">
        <v>156</v>
      </c>
      <c r="B24" s="11" t="s">
        <v>157</v>
      </c>
      <c r="C24" s="11"/>
      <c r="D24" s="32">
        <v>129.2</v>
      </c>
      <c r="E24" s="26"/>
      <c r="F24" s="1">
        <f t="shared" si="1"/>
        <v>129.2</v>
      </c>
      <c r="G24" s="33">
        <v>183.5</v>
      </c>
      <c r="H24" s="1"/>
      <c r="I24" s="1">
        <f t="shared" si="9"/>
        <v>183.5</v>
      </c>
      <c r="J24" s="1">
        <v>113.2</v>
      </c>
      <c r="K24" s="1"/>
      <c r="L24" s="26">
        <f t="shared" si="2"/>
        <v>113.2</v>
      </c>
      <c r="M24" s="26">
        <f t="shared" si="7"/>
        <v>87.61609907120744</v>
      </c>
      <c r="N24" s="1"/>
      <c r="O24" s="26">
        <f t="shared" si="0"/>
        <v>87.61609907120744</v>
      </c>
      <c r="P24" s="1">
        <f t="shared" si="8"/>
        <v>61.689373297002724</v>
      </c>
      <c r="Q24" s="1"/>
      <c r="R24" s="1">
        <f t="shared" si="4"/>
        <v>61.689373297002724</v>
      </c>
      <c r="S24" s="1"/>
      <c r="T24" s="1"/>
      <c r="U24" s="1"/>
    </row>
    <row r="25" spans="1:21" s="16" customFormat="1" ht="20.25" customHeight="1">
      <c r="A25" s="21" t="s">
        <v>95</v>
      </c>
      <c r="B25" s="11" t="s">
        <v>90</v>
      </c>
      <c r="C25" s="11"/>
      <c r="D25" s="32">
        <v>94</v>
      </c>
      <c r="E25" s="26"/>
      <c r="F25" s="1">
        <f t="shared" si="1"/>
        <v>94</v>
      </c>
      <c r="G25" s="33">
        <v>56</v>
      </c>
      <c r="H25" s="35"/>
      <c r="I25" s="1">
        <f t="shared" si="9"/>
        <v>56</v>
      </c>
      <c r="J25" s="1">
        <v>34</v>
      </c>
      <c r="K25" s="35"/>
      <c r="L25" s="26">
        <f>J25+K25</f>
        <v>34</v>
      </c>
      <c r="M25" s="26">
        <f t="shared" si="7"/>
        <v>36.17021276595745</v>
      </c>
      <c r="N25" s="1"/>
      <c r="O25" s="26">
        <f>L25/F25*100</f>
        <v>36.17021276595745</v>
      </c>
      <c r="P25" s="1">
        <f t="shared" si="8"/>
        <v>60.71428571428571</v>
      </c>
      <c r="Q25" s="1"/>
      <c r="R25" s="1">
        <f>L25/I25*100</f>
        <v>60.71428571428571</v>
      </c>
      <c r="S25" s="1"/>
      <c r="T25" s="1"/>
      <c r="U25" s="1"/>
    </row>
    <row r="26" spans="1:21" s="16" customFormat="1" ht="26.25" customHeight="1" hidden="1">
      <c r="A26" s="21" t="s">
        <v>96</v>
      </c>
      <c r="B26" s="11" t="s">
        <v>91</v>
      </c>
      <c r="C26" s="11"/>
      <c r="D26" s="32"/>
      <c r="E26" s="26"/>
      <c r="F26" s="1">
        <f t="shared" si="1"/>
        <v>0</v>
      </c>
      <c r="G26" s="33"/>
      <c r="H26" s="35"/>
      <c r="I26" s="1">
        <f t="shared" si="9"/>
        <v>0</v>
      </c>
      <c r="J26" s="1"/>
      <c r="K26" s="1"/>
      <c r="L26" s="26">
        <f>J26+K26</f>
        <v>0</v>
      </c>
      <c r="M26" s="26" t="e">
        <f t="shared" si="7"/>
        <v>#DIV/0!</v>
      </c>
      <c r="N26" s="1" t="e">
        <f>K26/E26*100</f>
        <v>#DIV/0!</v>
      </c>
      <c r="O26" s="26" t="e">
        <f t="shared" si="0"/>
        <v>#DIV/0!</v>
      </c>
      <c r="P26" s="1" t="e">
        <f t="shared" si="8"/>
        <v>#DIV/0!</v>
      </c>
      <c r="Q26" s="1"/>
      <c r="R26" s="1" t="e">
        <f t="shared" si="4"/>
        <v>#DIV/0!</v>
      </c>
      <c r="S26" s="1"/>
      <c r="T26" s="1"/>
      <c r="U26" s="1"/>
    </row>
    <row r="27" spans="1:21" s="16" customFormat="1" ht="22.5" customHeight="1" hidden="1">
      <c r="A27" s="21" t="s">
        <v>97</v>
      </c>
      <c r="B27" s="11" t="s">
        <v>92</v>
      </c>
      <c r="C27" s="11"/>
      <c r="D27" s="32"/>
      <c r="E27" s="26"/>
      <c r="F27" s="1">
        <f t="shared" si="1"/>
        <v>0</v>
      </c>
      <c r="G27" s="33"/>
      <c r="H27" s="35"/>
      <c r="I27" s="1">
        <f t="shared" si="9"/>
        <v>0</v>
      </c>
      <c r="J27" s="35"/>
      <c r="K27" s="35"/>
      <c r="L27" s="26">
        <f>J27+K27</f>
        <v>0</v>
      </c>
      <c r="M27" s="26" t="e">
        <f t="shared" si="7"/>
        <v>#DIV/0!</v>
      </c>
      <c r="N27" s="1" t="e">
        <f>K27/E27*100</f>
        <v>#DIV/0!</v>
      </c>
      <c r="O27" s="26" t="e">
        <f t="shared" si="0"/>
        <v>#DIV/0!</v>
      </c>
      <c r="P27" s="1" t="e">
        <f t="shared" si="8"/>
        <v>#DIV/0!</v>
      </c>
      <c r="Q27" s="1"/>
      <c r="R27" s="1" t="e">
        <f t="shared" si="4"/>
        <v>#DIV/0!</v>
      </c>
      <c r="S27" s="1"/>
      <c r="T27" s="1"/>
      <c r="U27" s="1"/>
    </row>
    <row r="28" spans="1:21" s="16" customFormat="1" ht="31.5" customHeight="1">
      <c r="A28" s="21" t="s">
        <v>163</v>
      </c>
      <c r="B28" s="11" t="s">
        <v>164</v>
      </c>
      <c r="C28" s="11"/>
      <c r="D28" s="32"/>
      <c r="E28" s="26"/>
      <c r="F28" s="1"/>
      <c r="G28" s="33"/>
      <c r="H28" s="39">
        <v>97</v>
      </c>
      <c r="I28" s="1">
        <f t="shared" si="9"/>
        <v>97</v>
      </c>
      <c r="J28" s="35"/>
      <c r="K28" s="39">
        <v>97</v>
      </c>
      <c r="L28" s="26">
        <f>J28+K28</f>
        <v>97</v>
      </c>
      <c r="M28" s="26"/>
      <c r="N28" s="1"/>
      <c r="O28" s="26"/>
      <c r="P28" s="1"/>
      <c r="Q28" s="1"/>
      <c r="R28" s="1"/>
      <c r="S28" s="1"/>
      <c r="T28" s="1"/>
      <c r="U28" s="1"/>
    </row>
    <row r="29" spans="1:21" s="16" customFormat="1" ht="28.5" customHeight="1">
      <c r="A29" s="21" t="s">
        <v>139</v>
      </c>
      <c r="B29" s="11" t="s">
        <v>140</v>
      </c>
      <c r="C29" s="11"/>
      <c r="D29" s="32">
        <v>1940.1</v>
      </c>
      <c r="E29" s="26"/>
      <c r="F29" s="1">
        <f t="shared" si="1"/>
        <v>1940.1</v>
      </c>
      <c r="G29" s="33">
        <v>2412.7</v>
      </c>
      <c r="H29" s="1">
        <v>57.2</v>
      </c>
      <c r="I29" s="1">
        <f aca="true" t="shared" si="10" ref="I29:I87">G29+H29</f>
        <v>2469.8999999999996</v>
      </c>
      <c r="J29" s="1">
        <v>1805.7</v>
      </c>
      <c r="K29" s="1">
        <v>57.2</v>
      </c>
      <c r="L29" s="26">
        <f t="shared" si="2"/>
        <v>1862.9</v>
      </c>
      <c r="M29" s="26">
        <f t="shared" si="7"/>
        <v>93.07252203494666</v>
      </c>
      <c r="N29" s="1"/>
      <c r="O29" s="26">
        <f t="shared" si="0"/>
        <v>96.02082366888305</v>
      </c>
      <c r="P29" s="1">
        <f t="shared" si="8"/>
        <v>74.84146392008954</v>
      </c>
      <c r="Q29" s="1"/>
      <c r="R29" s="1">
        <f t="shared" si="4"/>
        <v>75.424106239119</v>
      </c>
      <c r="S29" s="1"/>
      <c r="T29" s="1"/>
      <c r="U29" s="1"/>
    </row>
    <row r="30" spans="1:21" s="16" customFormat="1" ht="18" customHeight="1">
      <c r="A30" s="21" t="s">
        <v>98</v>
      </c>
      <c r="B30" s="11" t="s">
        <v>93</v>
      </c>
      <c r="C30" s="11"/>
      <c r="D30" s="32">
        <v>1064.4</v>
      </c>
      <c r="E30" s="26"/>
      <c r="F30" s="1">
        <f t="shared" si="1"/>
        <v>1064.4</v>
      </c>
      <c r="G30" s="33">
        <v>825.2</v>
      </c>
      <c r="H30" s="1"/>
      <c r="I30" s="1">
        <f t="shared" si="10"/>
        <v>825.2</v>
      </c>
      <c r="J30" s="1">
        <v>170.9</v>
      </c>
      <c r="K30" s="1"/>
      <c r="L30" s="26">
        <f t="shared" si="2"/>
        <v>170.9</v>
      </c>
      <c r="M30" s="26">
        <f t="shared" si="7"/>
        <v>16.05599398722285</v>
      </c>
      <c r="N30" s="1"/>
      <c r="O30" s="26">
        <f t="shared" si="0"/>
        <v>16.05599398722285</v>
      </c>
      <c r="P30" s="1">
        <f t="shared" si="8"/>
        <v>20.710130877363063</v>
      </c>
      <c r="Q30" s="1"/>
      <c r="R30" s="1">
        <f t="shared" si="4"/>
        <v>20.710130877363063</v>
      </c>
      <c r="S30" s="1"/>
      <c r="T30" s="1"/>
      <c r="U30" s="1"/>
    </row>
    <row r="31" spans="1:21" s="16" customFormat="1" ht="18" customHeight="1">
      <c r="A31" s="15" t="s">
        <v>4</v>
      </c>
      <c r="B31" s="11"/>
      <c r="C31" s="11" t="s">
        <v>11</v>
      </c>
      <c r="D31" s="1">
        <f>D32+D33</f>
        <v>4124.9</v>
      </c>
      <c r="E31" s="1">
        <f>E32+E33+E35+E34</f>
        <v>0</v>
      </c>
      <c r="F31" s="1">
        <f t="shared" si="1"/>
        <v>4124.9</v>
      </c>
      <c r="G31" s="1">
        <f>G32+G33</f>
        <v>2840.5</v>
      </c>
      <c r="H31" s="1">
        <f>H32+H33</f>
        <v>193.1</v>
      </c>
      <c r="I31" s="1">
        <f t="shared" si="10"/>
        <v>3033.6</v>
      </c>
      <c r="J31" s="1">
        <f>J32+J33</f>
        <v>2541</v>
      </c>
      <c r="K31" s="1">
        <f>SUM(K32:K35)</f>
        <v>193.1</v>
      </c>
      <c r="L31" s="26">
        <f t="shared" si="2"/>
        <v>2734.1</v>
      </c>
      <c r="M31" s="26">
        <f t="shared" si="7"/>
        <v>61.60149336953624</v>
      </c>
      <c r="N31" s="1"/>
      <c r="O31" s="26">
        <f t="shared" si="0"/>
        <v>66.28281897742976</v>
      </c>
      <c r="P31" s="1">
        <f t="shared" si="8"/>
        <v>89.45608167576131</v>
      </c>
      <c r="Q31" s="1">
        <f>K31/H31*100</f>
        <v>100</v>
      </c>
      <c r="R31" s="1">
        <f t="shared" si="4"/>
        <v>90.12724156118144</v>
      </c>
      <c r="S31" s="1" t="e">
        <f>J31/#REF!*100</f>
        <v>#REF!</v>
      </c>
      <c r="T31" s="1" t="e">
        <f>K31/#REF!*100</f>
        <v>#REF!</v>
      </c>
      <c r="U31" s="1" t="e">
        <f>L31/#REF!*100</f>
        <v>#REF!</v>
      </c>
    </row>
    <row r="32" spans="1:21" ht="18" customHeight="1">
      <c r="A32" s="12" t="s">
        <v>23</v>
      </c>
      <c r="B32" s="11" t="s">
        <v>134</v>
      </c>
      <c r="C32" s="11" t="s">
        <v>19</v>
      </c>
      <c r="D32" s="29">
        <v>1094.3</v>
      </c>
      <c r="E32" s="29">
        <v>0</v>
      </c>
      <c r="F32" s="2">
        <f t="shared" si="1"/>
        <v>1094.3</v>
      </c>
      <c r="G32" s="29">
        <v>683.6</v>
      </c>
      <c r="H32" s="2">
        <v>193.1</v>
      </c>
      <c r="I32" s="2">
        <f t="shared" si="10"/>
        <v>876.7</v>
      </c>
      <c r="J32" s="2">
        <v>632.7</v>
      </c>
      <c r="K32" s="2">
        <v>193.1</v>
      </c>
      <c r="L32" s="29">
        <f t="shared" si="2"/>
        <v>825.8000000000001</v>
      </c>
      <c r="M32" s="26">
        <f t="shared" si="7"/>
        <v>57.81778305766244</v>
      </c>
      <c r="N32" s="1"/>
      <c r="O32" s="26">
        <f t="shared" si="0"/>
        <v>75.46376679155625</v>
      </c>
      <c r="P32" s="1">
        <f t="shared" si="8"/>
        <v>92.55412521942657</v>
      </c>
      <c r="Q32" s="1">
        <f>K32/H32*100</f>
        <v>100</v>
      </c>
      <c r="R32" s="1">
        <f t="shared" si="4"/>
        <v>94.19413710505304</v>
      </c>
      <c r="S32" s="2" t="e">
        <f>J32/#REF!*100</f>
        <v>#REF!</v>
      </c>
      <c r="T32" s="2" t="e">
        <f>K32/#REF!*100</f>
        <v>#REF!</v>
      </c>
      <c r="U32" s="2" t="e">
        <f>L32/#REF!*100</f>
        <v>#REF!</v>
      </c>
    </row>
    <row r="33" spans="1:21" ht="17.25" customHeight="1">
      <c r="A33" s="12" t="s">
        <v>24</v>
      </c>
      <c r="B33" s="11" t="s">
        <v>72</v>
      </c>
      <c r="C33" s="11" t="s">
        <v>20</v>
      </c>
      <c r="D33" s="29">
        <v>3030.6</v>
      </c>
      <c r="E33" s="29"/>
      <c r="F33" s="2">
        <f t="shared" si="1"/>
        <v>3030.6</v>
      </c>
      <c r="G33" s="29">
        <v>2156.9</v>
      </c>
      <c r="H33" s="2"/>
      <c r="I33" s="2">
        <f t="shared" si="10"/>
        <v>2156.9</v>
      </c>
      <c r="J33" s="2">
        <v>1908.3</v>
      </c>
      <c r="K33" s="2"/>
      <c r="L33" s="29">
        <f t="shared" si="2"/>
        <v>1908.3</v>
      </c>
      <c r="M33" s="26">
        <f t="shared" si="7"/>
        <v>62.96772916254207</v>
      </c>
      <c r="N33" s="1"/>
      <c r="O33" s="26">
        <f t="shared" si="0"/>
        <v>62.96772916254207</v>
      </c>
      <c r="P33" s="1">
        <f t="shared" si="8"/>
        <v>88.47419908201584</v>
      </c>
      <c r="Q33" s="1"/>
      <c r="R33" s="1">
        <f t="shared" si="4"/>
        <v>88.47419908201584</v>
      </c>
      <c r="S33" s="2" t="e">
        <f>J33/#REF!*100</f>
        <v>#REF!</v>
      </c>
      <c r="T33" s="2" t="e">
        <f>K33/#REF!*100</f>
        <v>#REF!</v>
      </c>
      <c r="U33" s="2" t="e">
        <f>L33/#REF!*100</f>
        <v>#REF!</v>
      </c>
    </row>
    <row r="34" spans="1:21" ht="12.75" hidden="1">
      <c r="A34" s="12" t="s">
        <v>45</v>
      </c>
      <c r="B34" s="11" t="s">
        <v>58</v>
      </c>
      <c r="C34" s="13" t="s">
        <v>44</v>
      </c>
      <c r="D34" s="29"/>
      <c r="E34" s="29"/>
      <c r="F34" s="1">
        <f t="shared" si="1"/>
        <v>0</v>
      </c>
      <c r="G34" s="36"/>
      <c r="H34" s="31"/>
      <c r="I34" s="2">
        <f t="shared" si="10"/>
        <v>0</v>
      </c>
      <c r="J34" s="31"/>
      <c r="K34" s="31"/>
      <c r="L34" s="29">
        <f t="shared" si="2"/>
        <v>0</v>
      </c>
      <c r="M34" s="26" t="e">
        <f t="shared" si="7"/>
        <v>#DIV/0!</v>
      </c>
      <c r="N34" s="1"/>
      <c r="O34" s="26" t="e">
        <f t="shared" si="0"/>
        <v>#DIV/0!</v>
      </c>
      <c r="P34" s="2" t="e">
        <f t="shared" si="8"/>
        <v>#DIV/0!</v>
      </c>
      <c r="Q34" s="1"/>
      <c r="R34" s="2" t="e">
        <f t="shared" si="4"/>
        <v>#DIV/0!</v>
      </c>
      <c r="S34" s="2" t="e">
        <f>J34/#REF!*100</f>
        <v>#REF!</v>
      </c>
      <c r="T34" s="2"/>
      <c r="U34" s="2"/>
    </row>
    <row r="35" spans="1:21" ht="12.75" hidden="1">
      <c r="A35" s="12" t="s">
        <v>25</v>
      </c>
      <c r="B35" s="11" t="s">
        <v>59</v>
      </c>
      <c r="C35" s="13" t="s">
        <v>21</v>
      </c>
      <c r="D35" s="29"/>
      <c r="E35" s="29"/>
      <c r="F35" s="1">
        <f t="shared" si="1"/>
        <v>0</v>
      </c>
      <c r="G35" s="36"/>
      <c r="H35" s="31"/>
      <c r="I35" s="2">
        <f t="shared" si="10"/>
        <v>0</v>
      </c>
      <c r="J35" s="31"/>
      <c r="K35" s="31"/>
      <c r="L35" s="29">
        <f t="shared" si="2"/>
        <v>0</v>
      </c>
      <c r="M35" s="26" t="e">
        <f t="shared" si="7"/>
        <v>#DIV/0!</v>
      </c>
      <c r="N35" s="1"/>
      <c r="O35" s="26" t="e">
        <f t="shared" si="0"/>
        <v>#DIV/0!</v>
      </c>
      <c r="P35" s="2" t="e">
        <f t="shared" si="8"/>
        <v>#DIV/0!</v>
      </c>
      <c r="Q35" s="1"/>
      <c r="R35" s="2" t="e">
        <f t="shared" si="4"/>
        <v>#DIV/0!</v>
      </c>
      <c r="S35" s="2" t="e">
        <f>J35/#REF!*100</f>
        <v>#REF!</v>
      </c>
      <c r="T35" s="1"/>
      <c r="U35" s="2" t="e">
        <f>L35/#REF!*100</f>
        <v>#REF!</v>
      </c>
    </row>
    <row r="36" spans="1:21" s="16" customFormat="1" ht="26.25">
      <c r="A36" s="18" t="s">
        <v>174</v>
      </c>
      <c r="B36" s="11" t="s">
        <v>175</v>
      </c>
      <c r="C36" s="11"/>
      <c r="D36" s="26"/>
      <c r="E36" s="26"/>
      <c r="F36" s="1"/>
      <c r="G36" s="40">
        <v>39.2</v>
      </c>
      <c r="H36" s="35"/>
      <c r="I36" s="1">
        <f t="shared" si="10"/>
        <v>39.2</v>
      </c>
      <c r="J36" s="39">
        <v>9.8</v>
      </c>
      <c r="K36" s="35"/>
      <c r="L36" s="26">
        <f t="shared" si="2"/>
        <v>9.8</v>
      </c>
      <c r="M36" s="26"/>
      <c r="N36" s="1"/>
      <c r="O36" s="26"/>
      <c r="P36" s="1"/>
      <c r="Q36" s="1"/>
      <c r="R36" s="1"/>
      <c r="S36" s="1"/>
      <c r="T36" s="1"/>
      <c r="U36" s="1"/>
    </row>
    <row r="37" spans="1:21" s="16" customFormat="1" ht="18.75" customHeight="1">
      <c r="A37" s="15" t="s">
        <v>5</v>
      </c>
      <c r="B37" s="11"/>
      <c r="C37" s="11" t="s">
        <v>12</v>
      </c>
      <c r="D37" s="26">
        <f>D38</f>
        <v>346.5</v>
      </c>
      <c r="E37" s="26">
        <f>E38</f>
        <v>0</v>
      </c>
      <c r="F37" s="1">
        <f t="shared" si="1"/>
        <v>346.5</v>
      </c>
      <c r="G37" s="26">
        <f>G38</f>
        <v>281.6</v>
      </c>
      <c r="H37" s="26">
        <f>H38</f>
        <v>0</v>
      </c>
      <c r="I37" s="1">
        <f t="shared" si="10"/>
        <v>281.6</v>
      </c>
      <c r="J37" s="1">
        <f>J38</f>
        <v>203.3</v>
      </c>
      <c r="K37" s="1">
        <f>SUM(K38:K38)</f>
        <v>0</v>
      </c>
      <c r="L37" s="26">
        <f t="shared" si="2"/>
        <v>203.3</v>
      </c>
      <c r="M37" s="26">
        <f t="shared" si="7"/>
        <v>58.67243867243867</v>
      </c>
      <c r="N37" s="1"/>
      <c r="O37" s="26">
        <f t="shared" si="0"/>
        <v>58.67243867243867</v>
      </c>
      <c r="P37" s="1">
        <f t="shared" si="8"/>
        <v>72.19460227272727</v>
      </c>
      <c r="Q37" s="1"/>
      <c r="R37" s="1">
        <f t="shared" si="4"/>
        <v>72.19460227272727</v>
      </c>
      <c r="S37" s="1" t="e">
        <f>J37/#REF!*100</f>
        <v>#REF!</v>
      </c>
      <c r="T37" s="1"/>
      <c r="U37" s="1" t="e">
        <f>L37/#REF!*100</f>
        <v>#REF!</v>
      </c>
    </row>
    <row r="38" spans="1:21" s="16" customFormat="1" ht="28.5" customHeight="1">
      <c r="A38" s="23" t="s">
        <v>84</v>
      </c>
      <c r="B38" s="11" t="s">
        <v>85</v>
      </c>
      <c r="C38" s="11" t="s">
        <v>22</v>
      </c>
      <c r="D38" s="29">
        <v>346.5</v>
      </c>
      <c r="E38" s="29"/>
      <c r="F38" s="2">
        <f t="shared" si="1"/>
        <v>346.5</v>
      </c>
      <c r="G38" s="29">
        <v>281.6</v>
      </c>
      <c r="H38" s="29"/>
      <c r="I38" s="2">
        <f t="shared" si="10"/>
        <v>281.6</v>
      </c>
      <c r="J38" s="2">
        <v>203.3</v>
      </c>
      <c r="K38" s="2"/>
      <c r="L38" s="29">
        <f t="shared" si="2"/>
        <v>203.3</v>
      </c>
      <c r="M38" s="29">
        <f t="shared" si="7"/>
        <v>58.67243867243867</v>
      </c>
      <c r="N38" s="1"/>
      <c r="O38" s="29">
        <f t="shared" si="0"/>
        <v>58.67243867243867</v>
      </c>
      <c r="P38" s="2">
        <f t="shared" si="8"/>
        <v>72.19460227272727</v>
      </c>
      <c r="Q38" s="1"/>
      <c r="R38" s="2">
        <f t="shared" si="4"/>
        <v>72.19460227272727</v>
      </c>
      <c r="S38" s="1" t="e">
        <f>J38/#REF!*100</f>
        <v>#REF!</v>
      </c>
      <c r="T38" s="1"/>
      <c r="U38" s="1" t="e">
        <f>L38/#REF!*100</f>
        <v>#REF!</v>
      </c>
    </row>
    <row r="39" spans="1:21" s="16" customFormat="1" ht="18.75" customHeight="1" hidden="1">
      <c r="A39" s="21" t="s">
        <v>112</v>
      </c>
      <c r="B39" s="11" t="s">
        <v>111</v>
      </c>
      <c r="C39" s="11"/>
      <c r="D39" s="26"/>
      <c r="E39" s="26"/>
      <c r="F39" s="1">
        <f t="shared" si="1"/>
        <v>0</v>
      </c>
      <c r="G39" s="37"/>
      <c r="H39" s="26"/>
      <c r="I39" s="1"/>
      <c r="J39" s="1"/>
      <c r="K39" s="1">
        <v>0</v>
      </c>
      <c r="L39" s="26">
        <f t="shared" si="2"/>
        <v>0</v>
      </c>
      <c r="M39" s="26"/>
      <c r="N39" s="1"/>
      <c r="O39" s="26"/>
      <c r="P39" s="2"/>
      <c r="Q39" s="1"/>
      <c r="R39" s="2"/>
      <c r="S39" s="1"/>
      <c r="T39" s="1"/>
      <c r="U39" s="1"/>
    </row>
    <row r="40" spans="1:21" s="16" customFormat="1" ht="18.75" customHeight="1">
      <c r="A40" s="21" t="s">
        <v>180</v>
      </c>
      <c r="B40" s="11" t="s">
        <v>111</v>
      </c>
      <c r="C40" s="11"/>
      <c r="D40" s="26"/>
      <c r="E40" s="26"/>
      <c r="F40" s="1"/>
      <c r="G40" s="37"/>
      <c r="H40" s="26">
        <v>12</v>
      </c>
      <c r="I40" s="1">
        <f t="shared" si="10"/>
        <v>12</v>
      </c>
      <c r="J40" s="1"/>
      <c r="K40" s="1"/>
      <c r="L40" s="26"/>
      <c r="M40" s="26"/>
      <c r="N40" s="1"/>
      <c r="O40" s="26"/>
      <c r="P40" s="2"/>
      <c r="Q40" s="1"/>
      <c r="R40" s="2"/>
      <c r="S40" s="1"/>
      <c r="T40" s="1"/>
      <c r="U40" s="1"/>
    </row>
    <row r="41" spans="1:21" s="16" customFormat="1" ht="16.5" customHeight="1">
      <c r="A41" s="15" t="s">
        <v>51</v>
      </c>
      <c r="B41" s="11" t="s">
        <v>86</v>
      </c>
      <c r="C41" s="11"/>
      <c r="D41" s="1">
        <v>1672.2</v>
      </c>
      <c r="E41" s="1"/>
      <c r="F41" s="1">
        <f t="shared" si="1"/>
        <v>1672.2</v>
      </c>
      <c r="G41" s="1">
        <v>1566.3</v>
      </c>
      <c r="H41" s="1"/>
      <c r="I41" s="1">
        <f t="shared" si="10"/>
        <v>1566.3</v>
      </c>
      <c r="J41" s="1">
        <v>506.8</v>
      </c>
      <c r="K41" s="1"/>
      <c r="L41" s="26">
        <f t="shared" si="2"/>
        <v>506.8</v>
      </c>
      <c r="M41" s="26">
        <f t="shared" si="7"/>
        <v>30.3073795000598</v>
      </c>
      <c r="N41" s="1"/>
      <c r="O41" s="26">
        <f t="shared" si="0"/>
        <v>30.3073795000598</v>
      </c>
      <c r="P41" s="1">
        <f aca="true" t="shared" si="11" ref="P41:P46">J41/G41*100</f>
        <v>32.356508970184514</v>
      </c>
      <c r="Q41" s="1"/>
      <c r="R41" s="1">
        <f t="shared" si="4"/>
        <v>32.356508970184514</v>
      </c>
      <c r="S41" s="1"/>
      <c r="T41" s="1"/>
      <c r="U41" s="1" t="e">
        <f>L41/#REF!*100</f>
        <v>#REF!</v>
      </c>
    </row>
    <row r="42" spans="1:21" ht="15" customHeight="1" hidden="1">
      <c r="A42" s="17" t="s">
        <v>53</v>
      </c>
      <c r="B42" s="13" t="s">
        <v>73</v>
      </c>
      <c r="C42" s="13"/>
      <c r="D42" s="2"/>
      <c r="E42" s="2"/>
      <c r="F42" s="1">
        <f t="shared" si="1"/>
        <v>0</v>
      </c>
      <c r="G42" s="31"/>
      <c r="H42" s="31"/>
      <c r="I42" s="1">
        <f t="shared" si="10"/>
        <v>0</v>
      </c>
      <c r="J42" s="31"/>
      <c r="K42" s="31"/>
      <c r="L42" s="26">
        <f t="shared" si="2"/>
        <v>0</v>
      </c>
      <c r="M42" s="26" t="e">
        <f t="shared" si="7"/>
        <v>#DIV/0!</v>
      </c>
      <c r="N42" s="1"/>
      <c r="O42" s="26" t="e">
        <f t="shared" si="0"/>
        <v>#DIV/0!</v>
      </c>
      <c r="P42" s="1" t="e">
        <f t="shared" si="11"/>
        <v>#DIV/0!</v>
      </c>
      <c r="Q42" s="1" t="e">
        <f>K42/H42*100</f>
        <v>#DIV/0!</v>
      </c>
      <c r="R42" s="1" t="e">
        <f t="shared" si="4"/>
        <v>#DIV/0!</v>
      </c>
      <c r="S42" s="2"/>
      <c r="T42" s="2"/>
      <c r="U42" s="2"/>
    </row>
    <row r="43" spans="1:21" ht="17.25" customHeight="1" hidden="1">
      <c r="A43" s="12" t="s">
        <v>54</v>
      </c>
      <c r="B43" s="13" t="s">
        <v>74</v>
      </c>
      <c r="C43" s="13"/>
      <c r="D43" s="29"/>
      <c r="E43" s="29"/>
      <c r="F43" s="1">
        <f t="shared" si="1"/>
        <v>0</v>
      </c>
      <c r="G43" s="31"/>
      <c r="H43" s="31"/>
      <c r="I43" s="1">
        <f t="shared" si="10"/>
        <v>0</v>
      </c>
      <c r="J43" s="31"/>
      <c r="K43" s="31"/>
      <c r="L43" s="26">
        <f t="shared" si="2"/>
        <v>0</v>
      </c>
      <c r="M43" s="26" t="e">
        <f t="shared" si="7"/>
        <v>#DIV/0!</v>
      </c>
      <c r="N43" s="1"/>
      <c r="O43" s="26" t="e">
        <f t="shared" si="0"/>
        <v>#DIV/0!</v>
      </c>
      <c r="P43" s="1" t="e">
        <f t="shared" si="11"/>
        <v>#DIV/0!</v>
      </c>
      <c r="Q43" s="1" t="e">
        <f>K43/H43*100</f>
        <v>#DIV/0!</v>
      </c>
      <c r="R43" s="1" t="e">
        <f t="shared" si="4"/>
        <v>#DIV/0!</v>
      </c>
      <c r="S43" s="1"/>
      <c r="T43" s="1"/>
      <c r="U43" s="2" t="e">
        <f>L43/#REF!*100</f>
        <v>#REF!</v>
      </c>
    </row>
    <row r="44" spans="1:21" ht="17.25" customHeight="1" hidden="1">
      <c r="A44" s="12" t="s">
        <v>88</v>
      </c>
      <c r="B44" s="13" t="s">
        <v>87</v>
      </c>
      <c r="C44" s="13"/>
      <c r="D44" s="29"/>
      <c r="E44" s="29"/>
      <c r="F44" s="1">
        <f t="shared" si="1"/>
        <v>0</v>
      </c>
      <c r="G44" s="31"/>
      <c r="H44" s="31"/>
      <c r="I44" s="1">
        <f t="shared" si="10"/>
        <v>0</v>
      </c>
      <c r="J44" s="31"/>
      <c r="K44" s="31"/>
      <c r="L44" s="26">
        <f t="shared" si="2"/>
        <v>0</v>
      </c>
      <c r="M44" s="26" t="e">
        <f t="shared" si="7"/>
        <v>#DIV/0!</v>
      </c>
      <c r="N44" s="1"/>
      <c r="O44" s="26" t="e">
        <f t="shared" si="0"/>
        <v>#DIV/0!</v>
      </c>
      <c r="P44" s="1" t="e">
        <f t="shared" si="11"/>
        <v>#DIV/0!</v>
      </c>
      <c r="Q44" s="1" t="e">
        <f>K44/H44*100</f>
        <v>#DIV/0!</v>
      </c>
      <c r="R44" s="1" t="e">
        <f t="shared" si="4"/>
        <v>#DIV/0!</v>
      </c>
      <c r="S44" s="1"/>
      <c r="T44" s="1"/>
      <c r="U44" s="2"/>
    </row>
    <row r="45" spans="1:21" s="16" customFormat="1" ht="18" customHeight="1">
      <c r="A45" s="18" t="s">
        <v>100</v>
      </c>
      <c r="B45" s="11" t="s">
        <v>99</v>
      </c>
      <c r="C45" s="11"/>
      <c r="D45" s="26">
        <v>50</v>
      </c>
      <c r="E45" s="26"/>
      <c r="F45" s="1">
        <f t="shared" si="1"/>
        <v>50</v>
      </c>
      <c r="G45" s="1">
        <v>155.4</v>
      </c>
      <c r="H45" s="26">
        <v>354</v>
      </c>
      <c r="I45" s="1">
        <f t="shared" si="10"/>
        <v>509.4</v>
      </c>
      <c r="J45" s="1">
        <v>113.7</v>
      </c>
      <c r="K45" s="1">
        <v>241.5</v>
      </c>
      <c r="L45" s="26">
        <f t="shared" si="2"/>
        <v>355.2</v>
      </c>
      <c r="M45" s="26">
        <f t="shared" si="7"/>
        <v>227.4</v>
      </c>
      <c r="N45" s="1"/>
      <c r="O45" s="26">
        <f t="shared" si="0"/>
        <v>710.4</v>
      </c>
      <c r="P45" s="1">
        <f t="shared" si="11"/>
        <v>73.16602316602317</v>
      </c>
      <c r="Q45" s="1">
        <f>K45/H45*100</f>
        <v>68.22033898305084</v>
      </c>
      <c r="R45" s="1">
        <f t="shared" si="4"/>
        <v>69.72909305064782</v>
      </c>
      <c r="S45" s="1"/>
      <c r="T45" s="1"/>
      <c r="U45" s="1"/>
    </row>
    <row r="46" spans="1:21" s="16" customFormat="1" ht="17.25" customHeight="1" hidden="1">
      <c r="A46" s="18" t="s">
        <v>81</v>
      </c>
      <c r="B46" s="11" t="s">
        <v>80</v>
      </c>
      <c r="C46" s="11"/>
      <c r="D46" s="26"/>
      <c r="E46" s="26"/>
      <c r="F46" s="1">
        <f t="shared" si="1"/>
        <v>0</v>
      </c>
      <c r="G46" s="35"/>
      <c r="H46" s="35"/>
      <c r="I46" s="1">
        <f t="shared" si="10"/>
        <v>0</v>
      </c>
      <c r="J46" s="35"/>
      <c r="K46" s="35"/>
      <c r="L46" s="26">
        <f t="shared" si="2"/>
        <v>0</v>
      </c>
      <c r="M46" s="26" t="e">
        <f t="shared" si="7"/>
        <v>#DIV/0!</v>
      </c>
      <c r="N46" s="1"/>
      <c r="O46" s="26" t="e">
        <f t="shared" si="0"/>
        <v>#DIV/0!</v>
      </c>
      <c r="P46" s="1" t="e">
        <f t="shared" si="11"/>
        <v>#DIV/0!</v>
      </c>
      <c r="Q46" s="1" t="e">
        <f>K46/H46*100</f>
        <v>#DIV/0!</v>
      </c>
      <c r="R46" s="1" t="e">
        <f t="shared" si="4"/>
        <v>#DIV/0!</v>
      </c>
      <c r="S46" s="1"/>
      <c r="T46" s="1"/>
      <c r="U46" s="1"/>
    </row>
    <row r="47" spans="1:21" s="16" customFormat="1" ht="17.25" customHeight="1" hidden="1">
      <c r="A47" s="18" t="s">
        <v>165</v>
      </c>
      <c r="B47" s="11" t="s">
        <v>166</v>
      </c>
      <c r="C47" s="11"/>
      <c r="D47" s="26"/>
      <c r="E47" s="26"/>
      <c r="F47" s="1"/>
      <c r="G47" s="35"/>
      <c r="H47" s="39"/>
      <c r="I47" s="1">
        <f t="shared" si="10"/>
        <v>0</v>
      </c>
      <c r="J47" s="35"/>
      <c r="K47" s="39"/>
      <c r="L47" s="26">
        <f t="shared" si="2"/>
        <v>0</v>
      </c>
      <c r="M47" s="26"/>
      <c r="N47" s="1"/>
      <c r="O47" s="26"/>
      <c r="P47" s="1"/>
      <c r="Q47" s="1"/>
      <c r="R47" s="1" t="e">
        <f t="shared" si="4"/>
        <v>#DIV/0!</v>
      </c>
      <c r="S47" s="1"/>
      <c r="T47" s="1"/>
      <c r="U47" s="1"/>
    </row>
    <row r="48" spans="1:21" s="16" customFormat="1" ht="17.25" customHeight="1" hidden="1">
      <c r="A48" s="18" t="s">
        <v>114</v>
      </c>
      <c r="B48" s="11" t="s">
        <v>113</v>
      </c>
      <c r="C48" s="11"/>
      <c r="D48" s="26"/>
      <c r="E48" s="26"/>
      <c r="F48" s="1">
        <f t="shared" si="1"/>
        <v>0</v>
      </c>
      <c r="G48" s="35"/>
      <c r="H48" s="1"/>
      <c r="I48" s="1">
        <f t="shared" si="10"/>
        <v>0</v>
      </c>
      <c r="J48" s="1"/>
      <c r="K48" s="1">
        <v>0</v>
      </c>
      <c r="L48" s="26">
        <f t="shared" si="2"/>
        <v>0</v>
      </c>
      <c r="M48" s="26"/>
      <c r="N48" s="1"/>
      <c r="O48" s="26"/>
      <c r="P48" s="1"/>
      <c r="Q48" s="1" t="e">
        <f>K48/H48*100</f>
        <v>#DIV/0!</v>
      </c>
      <c r="R48" s="1" t="e">
        <f t="shared" si="4"/>
        <v>#DIV/0!</v>
      </c>
      <c r="S48" s="1"/>
      <c r="T48" s="1"/>
      <c r="U48" s="1"/>
    </row>
    <row r="49" spans="1:21" s="16" customFormat="1" ht="17.25" customHeight="1">
      <c r="A49" s="18" t="s">
        <v>181</v>
      </c>
      <c r="B49" s="11" t="s">
        <v>182</v>
      </c>
      <c r="C49" s="11"/>
      <c r="D49" s="26"/>
      <c r="E49" s="26"/>
      <c r="F49" s="1"/>
      <c r="G49" s="35"/>
      <c r="H49" s="1">
        <v>50</v>
      </c>
      <c r="I49" s="1">
        <f t="shared" si="10"/>
        <v>50</v>
      </c>
      <c r="J49" s="1"/>
      <c r="K49" s="1"/>
      <c r="L49" s="26"/>
      <c r="M49" s="26"/>
      <c r="N49" s="1"/>
      <c r="O49" s="26"/>
      <c r="P49" s="1"/>
      <c r="Q49" s="1"/>
      <c r="R49" s="1">
        <f t="shared" si="4"/>
        <v>0</v>
      </c>
      <c r="S49" s="1"/>
      <c r="T49" s="1"/>
      <c r="U49" s="1"/>
    </row>
    <row r="50" spans="1:21" s="16" customFormat="1" ht="27.75" customHeight="1">
      <c r="A50" s="18" t="s">
        <v>116</v>
      </c>
      <c r="B50" s="11" t="s">
        <v>115</v>
      </c>
      <c r="C50" s="11"/>
      <c r="D50" s="26"/>
      <c r="E50" s="26"/>
      <c r="F50" s="1">
        <f t="shared" si="1"/>
        <v>0</v>
      </c>
      <c r="G50" s="35"/>
      <c r="H50" s="1">
        <v>200</v>
      </c>
      <c r="I50" s="1">
        <f t="shared" si="10"/>
        <v>200</v>
      </c>
      <c r="J50" s="1"/>
      <c r="K50" s="1">
        <v>0</v>
      </c>
      <c r="L50" s="26">
        <f t="shared" si="2"/>
        <v>0</v>
      </c>
      <c r="M50" s="26"/>
      <c r="N50" s="1"/>
      <c r="O50" s="26"/>
      <c r="P50" s="1"/>
      <c r="Q50" s="1">
        <f>K50/H50*100</f>
        <v>0</v>
      </c>
      <c r="R50" s="1">
        <f t="shared" si="4"/>
        <v>0</v>
      </c>
      <c r="S50" s="1"/>
      <c r="T50" s="1"/>
      <c r="U50" s="1"/>
    </row>
    <row r="51" spans="1:21" s="16" customFormat="1" ht="27.75" customHeight="1" hidden="1">
      <c r="A51" s="24" t="s">
        <v>124</v>
      </c>
      <c r="B51" s="11" t="s">
        <v>123</v>
      </c>
      <c r="C51" s="11"/>
      <c r="D51" s="26"/>
      <c r="E51" s="26"/>
      <c r="F51" s="1">
        <f t="shared" si="1"/>
        <v>0</v>
      </c>
      <c r="G51" s="35"/>
      <c r="H51" s="1"/>
      <c r="I51" s="1">
        <f t="shared" si="10"/>
        <v>0</v>
      </c>
      <c r="J51" s="1"/>
      <c r="K51" s="1"/>
      <c r="L51" s="26">
        <f t="shared" si="2"/>
        <v>0</v>
      </c>
      <c r="M51" s="26"/>
      <c r="N51" s="1"/>
      <c r="O51" s="26"/>
      <c r="P51" s="1"/>
      <c r="Q51" s="1" t="e">
        <f>K51/H51*100</f>
        <v>#DIV/0!</v>
      </c>
      <c r="R51" s="1" t="e">
        <f t="shared" si="4"/>
        <v>#DIV/0!</v>
      </c>
      <c r="S51" s="1"/>
      <c r="T51" s="1"/>
      <c r="U51" s="1"/>
    </row>
    <row r="52" spans="1:21" s="16" customFormat="1" ht="27.75" customHeight="1" hidden="1">
      <c r="A52" s="21" t="s">
        <v>133</v>
      </c>
      <c r="B52" s="11" t="s">
        <v>130</v>
      </c>
      <c r="C52" s="11"/>
      <c r="D52" s="26"/>
      <c r="E52" s="26"/>
      <c r="F52" s="1">
        <f t="shared" si="1"/>
        <v>0</v>
      </c>
      <c r="G52" s="35"/>
      <c r="H52" s="1"/>
      <c r="I52" s="1">
        <f t="shared" si="10"/>
        <v>0</v>
      </c>
      <c r="J52" s="1"/>
      <c r="K52" s="1">
        <v>0</v>
      </c>
      <c r="L52" s="26">
        <f t="shared" si="2"/>
        <v>0</v>
      </c>
      <c r="M52" s="26"/>
      <c r="N52" s="1"/>
      <c r="O52" s="26"/>
      <c r="P52" s="1"/>
      <c r="Q52" s="1" t="e">
        <f>K52/H52*100</f>
        <v>#DIV/0!</v>
      </c>
      <c r="R52" s="1" t="e">
        <f t="shared" si="4"/>
        <v>#DIV/0!</v>
      </c>
      <c r="S52" s="1"/>
      <c r="T52" s="1"/>
      <c r="U52" s="1"/>
    </row>
    <row r="53" spans="1:21" s="16" customFormat="1" ht="27.75" customHeight="1">
      <c r="A53" s="21" t="s">
        <v>136</v>
      </c>
      <c r="B53" s="11" t="s">
        <v>135</v>
      </c>
      <c r="C53" s="11"/>
      <c r="D53" s="26"/>
      <c r="E53" s="26"/>
      <c r="F53" s="1">
        <f t="shared" si="1"/>
        <v>0</v>
      </c>
      <c r="G53" s="35"/>
      <c r="H53" s="1">
        <v>7000</v>
      </c>
      <c r="I53" s="1">
        <f t="shared" si="10"/>
        <v>7000</v>
      </c>
      <c r="J53" s="1"/>
      <c r="K53" s="1">
        <v>685.7</v>
      </c>
      <c r="L53" s="26">
        <f t="shared" si="2"/>
        <v>685.7</v>
      </c>
      <c r="M53" s="26"/>
      <c r="N53" s="1"/>
      <c r="O53" s="26"/>
      <c r="P53" s="1"/>
      <c r="Q53" s="1">
        <f>K53/H53*100</f>
        <v>9.795714285714286</v>
      </c>
      <c r="R53" s="1">
        <f t="shared" si="4"/>
        <v>9.795714285714286</v>
      </c>
      <c r="S53" s="1"/>
      <c r="T53" s="1"/>
      <c r="U53" s="1"/>
    </row>
    <row r="54" spans="1:21" s="25" customFormat="1" ht="27.75" customHeight="1">
      <c r="A54" s="21" t="s">
        <v>102</v>
      </c>
      <c r="B54" s="11" t="s">
        <v>101</v>
      </c>
      <c r="C54" s="11"/>
      <c r="D54" s="1">
        <v>500</v>
      </c>
      <c r="E54" s="26"/>
      <c r="F54" s="1">
        <f t="shared" si="1"/>
        <v>500</v>
      </c>
      <c r="G54" s="26">
        <v>2920.7</v>
      </c>
      <c r="H54" s="26"/>
      <c r="I54" s="1">
        <f t="shared" si="10"/>
        <v>2920.7</v>
      </c>
      <c r="J54" s="1">
        <v>2736.3</v>
      </c>
      <c r="K54" s="1">
        <v>0</v>
      </c>
      <c r="L54" s="26">
        <f t="shared" si="2"/>
        <v>2736.3</v>
      </c>
      <c r="M54" s="26">
        <f t="shared" si="7"/>
        <v>547.2600000000001</v>
      </c>
      <c r="N54" s="1"/>
      <c r="O54" s="26">
        <f t="shared" si="0"/>
        <v>547.2600000000001</v>
      </c>
      <c r="P54" s="1">
        <f aca="true" t="shared" si="12" ref="P54:P68">J54/G54*100</f>
        <v>93.68644503030097</v>
      </c>
      <c r="Q54" s="1"/>
      <c r="R54" s="1">
        <f t="shared" si="4"/>
        <v>93.68644503030097</v>
      </c>
      <c r="S54" s="1" t="e">
        <f>J54/#REF!*100</f>
        <v>#REF!</v>
      </c>
      <c r="T54" s="1"/>
      <c r="U54" s="1" t="e">
        <f>L54/#REF!*100</f>
        <v>#REF!</v>
      </c>
    </row>
    <row r="55" spans="1:21" ht="18.75" customHeight="1" hidden="1">
      <c r="A55" s="12" t="s">
        <v>52</v>
      </c>
      <c r="B55" s="13" t="s">
        <v>74</v>
      </c>
      <c r="C55" s="13"/>
      <c r="D55" s="29">
        <v>600</v>
      </c>
      <c r="E55" s="29">
        <v>1919</v>
      </c>
      <c r="F55" s="1">
        <f t="shared" si="1"/>
        <v>2519</v>
      </c>
      <c r="G55" s="36">
        <v>600</v>
      </c>
      <c r="H55" s="31"/>
      <c r="I55" s="1">
        <f t="shared" si="10"/>
        <v>600</v>
      </c>
      <c r="J55" s="31">
        <v>394.5</v>
      </c>
      <c r="K55" s="31"/>
      <c r="L55" s="26">
        <f t="shared" si="2"/>
        <v>394.5</v>
      </c>
      <c r="M55" s="26">
        <f t="shared" si="7"/>
        <v>65.75</v>
      </c>
      <c r="N55" s="1"/>
      <c r="O55" s="26">
        <f t="shared" si="0"/>
        <v>15.660976578007146</v>
      </c>
      <c r="P55" s="1">
        <f t="shared" si="12"/>
        <v>65.75</v>
      </c>
      <c r="Q55" s="1" t="e">
        <f aca="true" t="shared" si="13" ref="Q54:Q75">K55/H55*100</f>
        <v>#DIV/0!</v>
      </c>
      <c r="R55" s="1">
        <f t="shared" si="4"/>
        <v>65.75</v>
      </c>
      <c r="S55" s="2" t="e">
        <f>J55/#REF!*100</f>
        <v>#REF!</v>
      </c>
      <c r="T55" s="1"/>
      <c r="U55" s="2" t="e">
        <f>L55/#REF!*100</f>
        <v>#REF!</v>
      </c>
    </row>
    <row r="56" spans="1:21" ht="25.5" customHeight="1" hidden="1">
      <c r="A56" s="12" t="s">
        <v>14</v>
      </c>
      <c r="B56" s="11" t="s">
        <v>60</v>
      </c>
      <c r="C56" s="13"/>
      <c r="D56" s="29" t="s">
        <v>43</v>
      </c>
      <c r="E56" s="29"/>
      <c r="F56" s="1">
        <f t="shared" si="1"/>
        <v>0</v>
      </c>
      <c r="G56" s="31"/>
      <c r="H56" s="31"/>
      <c r="I56" s="1">
        <f t="shared" si="10"/>
        <v>0</v>
      </c>
      <c r="J56" s="35"/>
      <c r="K56" s="31"/>
      <c r="L56" s="26">
        <f t="shared" si="2"/>
        <v>0</v>
      </c>
      <c r="M56" s="26" t="e">
        <f t="shared" si="7"/>
        <v>#DIV/0!</v>
      </c>
      <c r="N56" s="1"/>
      <c r="O56" s="26" t="e">
        <f t="shared" si="0"/>
        <v>#DIV/0!</v>
      </c>
      <c r="P56" s="1" t="e">
        <f t="shared" si="12"/>
        <v>#DIV/0!</v>
      </c>
      <c r="Q56" s="1" t="e">
        <f t="shared" si="13"/>
        <v>#DIV/0!</v>
      </c>
      <c r="R56" s="1" t="e">
        <f t="shared" si="4"/>
        <v>#DIV/0!</v>
      </c>
      <c r="S56" s="1"/>
      <c r="T56" s="1"/>
      <c r="U56" s="2"/>
    </row>
    <row r="57" spans="1:21" ht="27" customHeight="1" hidden="1">
      <c r="A57" s="18" t="s">
        <v>160</v>
      </c>
      <c r="B57" s="11" t="s">
        <v>161</v>
      </c>
      <c r="C57" s="13"/>
      <c r="D57" s="29"/>
      <c r="E57" s="29"/>
      <c r="F57" s="1"/>
      <c r="G57" s="1"/>
      <c r="H57" s="31"/>
      <c r="I57" s="1">
        <f t="shared" si="10"/>
        <v>0</v>
      </c>
      <c r="J57" s="39"/>
      <c r="K57" s="31"/>
      <c r="L57" s="26">
        <f t="shared" si="2"/>
        <v>0</v>
      </c>
      <c r="M57" s="26"/>
      <c r="N57" s="1"/>
      <c r="O57" s="26"/>
      <c r="P57" s="1"/>
      <c r="Q57" s="1" t="e">
        <f t="shared" si="13"/>
        <v>#DIV/0!</v>
      </c>
      <c r="R57" s="1"/>
      <c r="S57" s="1"/>
      <c r="T57" s="1"/>
      <c r="U57" s="2"/>
    </row>
    <row r="58" spans="1:21" s="25" customFormat="1" ht="21" customHeight="1">
      <c r="A58" s="15" t="s">
        <v>55</v>
      </c>
      <c r="B58" s="11" t="s">
        <v>120</v>
      </c>
      <c r="C58" s="11"/>
      <c r="D58" s="26">
        <v>3821.3</v>
      </c>
      <c r="E58" s="1"/>
      <c r="F58" s="1">
        <f t="shared" si="1"/>
        <v>3821.3</v>
      </c>
      <c r="G58" s="1">
        <v>3898.3</v>
      </c>
      <c r="H58" s="35"/>
      <c r="I58" s="1">
        <f t="shared" si="10"/>
        <v>3898.3</v>
      </c>
      <c r="J58" s="26">
        <v>3222.8</v>
      </c>
      <c r="K58" s="1"/>
      <c r="L58" s="26">
        <f t="shared" si="2"/>
        <v>3222.8</v>
      </c>
      <c r="M58" s="26">
        <f t="shared" si="7"/>
        <v>84.33779080417659</v>
      </c>
      <c r="N58" s="1"/>
      <c r="O58" s="26">
        <f t="shared" si="0"/>
        <v>84.33779080417659</v>
      </c>
      <c r="P58" s="1">
        <f t="shared" si="12"/>
        <v>82.67193391991381</v>
      </c>
      <c r="Q58" s="1"/>
      <c r="R58" s="1">
        <f t="shared" si="4"/>
        <v>82.67193391991381</v>
      </c>
      <c r="S58" s="1" t="e">
        <f>J58/#REF!*100</f>
        <v>#REF!</v>
      </c>
      <c r="T58" s="1"/>
      <c r="U58" s="1" t="e">
        <f>L58/#REF!*100</f>
        <v>#REF!</v>
      </c>
    </row>
    <row r="59" spans="1:21" ht="17.25" customHeight="1" hidden="1">
      <c r="A59" s="12" t="s">
        <v>56</v>
      </c>
      <c r="B59" s="13" t="s">
        <v>75</v>
      </c>
      <c r="C59" s="13"/>
      <c r="D59" s="29"/>
      <c r="E59" s="29"/>
      <c r="F59" s="1">
        <f t="shared" si="1"/>
        <v>0</v>
      </c>
      <c r="G59" s="31"/>
      <c r="H59" s="31"/>
      <c r="I59" s="1">
        <f t="shared" si="10"/>
        <v>0</v>
      </c>
      <c r="J59" s="31"/>
      <c r="K59" s="31"/>
      <c r="L59" s="26">
        <f t="shared" si="2"/>
        <v>0</v>
      </c>
      <c r="M59" s="26" t="e">
        <f t="shared" si="7"/>
        <v>#DIV/0!</v>
      </c>
      <c r="N59" s="1"/>
      <c r="O59" s="26" t="e">
        <f t="shared" si="0"/>
        <v>#DIV/0!</v>
      </c>
      <c r="P59" s="1" t="e">
        <f t="shared" si="12"/>
        <v>#DIV/0!</v>
      </c>
      <c r="Q59" s="1" t="e">
        <f t="shared" si="13"/>
        <v>#DIV/0!</v>
      </c>
      <c r="R59" s="1" t="e">
        <f t="shared" si="4"/>
        <v>#DIV/0!</v>
      </c>
      <c r="S59" s="2"/>
      <c r="T59" s="2"/>
      <c r="U59" s="2"/>
    </row>
    <row r="60" spans="1:21" ht="12.75" customHeight="1" hidden="1">
      <c r="A60" s="18" t="s">
        <v>33</v>
      </c>
      <c r="B60" s="11" t="s">
        <v>61</v>
      </c>
      <c r="C60" s="11"/>
      <c r="D60" s="26"/>
      <c r="E60" s="26"/>
      <c r="F60" s="1">
        <f t="shared" si="1"/>
        <v>0</v>
      </c>
      <c r="G60" s="35"/>
      <c r="H60" s="35"/>
      <c r="I60" s="1">
        <f t="shared" si="10"/>
        <v>0</v>
      </c>
      <c r="J60" s="35"/>
      <c r="K60" s="31"/>
      <c r="L60" s="26">
        <f t="shared" si="2"/>
        <v>0</v>
      </c>
      <c r="M60" s="26" t="e">
        <f t="shared" si="7"/>
        <v>#DIV/0!</v>
      </c>
      <c r="N60" s="1"/>
      <c r="O60" s="26" t="e">
        <f t="shared" si="0"/>
        <v>#DIV/0!</v>
      </c>
      <c r="P60" s="1" t="e">
        <f t="shared" si="12"/>
        <v>#DIV/0!</v>
      </c>
      <c r="Q60" s="1" t="e">
        <f t="shared" si="13"/>
        <v>#DIV/0!</v>
      </c>
      <c r="R60" s="1" t="e">
        <f t="shared" si="4"/>
        <v>#DIV/0!</v>
      </c>
      <c r="S60" s="2" t="e">
        <f>J60/#REF!*100</f>
        <v>#REF!</v>
      </c>
      <c r="T60" s="1"/>
      <c r="U60" s="2" t="e">
        <f>L60/#REF!*100</f>
        <v>#REF!</v>
      </c>
    </row>
    <row r="61" spans="1:21" ht="12.75" customHeight="1" hidden="1">
      <c r="A61" s="12" t="s">
        <v>34</v>
      </c>
      <c r="B61" s="11" t="s">
        <v>62</v>
      </c>
      <c r="C61" s="13"/>
      <c r="D61" s="29"/>
      <c r="E61" s="29"/>
      <c r="F61" s="1">
        <f t="shared" si="1"/>
        <v>0</v>
      </c>
      <c r="G61" s="31"/>
      <c r="H61" s="31"/>
      <c r="I61" s="1">
        <f t="shared" si="10"/>
        <v>0</v>
      </c>
      <c r="J61" s="35"/>
      <c r="K61" s="31"/>
      <c r="L61" s="26">
        <f t="shared" si="2"/>
        <v>0</v>
      </c>
      <c r="M61" s="26" t="e">
        <f t="shared" si="7"/>
        <v>#DIV/0!</v>
      </c>
      <c r="N61" s="1"/>
      <c r="O61" s="26" t="e">
        <f t="shared" si="0"/>
        <v>#DIV/0!</v>
      </c>
      <c r="P61" s="1" t="e">
        <f t="shared" si="12"/>
        <v>#DIV/0!</v>
      </c>
      <c r="Q61" s="1" t="e">
        <f t="shared" si="13"/>
        <v>#DIV/0!</v>
      </c>
      <c r="R61" s="1" t="e">
        <f t="shared" si="4"/>
        <v>#DIV/0!</v>
      </c>
      <c r="S61" s="2" t="e">
        <f>J61/#REF!*100</f>
        <v>#REF!</v>
      </c>
      <c r="T61" s="1"/>
      <c r="U61" s="2" t="e">
        <f>L61/#REF!*100</f>
        <v>#REF!</v>
      </c>
    </row>
    <row r="62" spans="1:21" ht="12.75" hidden="1">
      <c r="A62" s="18" t="s">
        <v>36</v>
      </c>
      <c r="B62" s="11"/>
      <c r="C62" s="11"/>
      <c r="D62" s="1"/>
      <c r="E62" s="1"/>
      <c r="F62" s="1">
        <f t="shared" si="1"/>
        <v>0</v>
      </c>
      <c r="G62" s="35"/>
      <c r="H62" s="35"/>
      <c r="I62" s="1">
        <f t="shared" si="10"/>
        <v>0</v>
      </c>
      <c r="J62" s="35"/>
      <c r="K62" s="35"/>
      <c r="L62" s="26">
        <f t="shared" si="2"/>
        <v>0</v>
      </c>
      <c r="M62" s="26" t="e">
        <f t="shared" si="7"/>
        <v>#DIV/0!</v>
      </c>
      <c r="N62" s="1"/>
      <c r="O62" s="26" t="e">
        <f t="shared" si="0"/>
        <v>#DIV/0!</v>
      </c>
      <c r="P62" s="1" t="e">
        <f t="shared" si="12"/>
        <v>#DIV/0!</v>
      </c>
      <c r="Q62" s="1" t="e">
        <f t="shared" si="13"/>
        <v>#DIV/0!</v>
      </c>
      <c r="R62" s="1" t="e">
        <f t="shared" si="4"/>
        <v>#DIV/0!</v>
      </c>
      <c r="S62" s="1" t="e">
        <f>J62/#REF!*100</f>
        <v>#REF!</v>
      </c>
      <c r="T62" s="1"/>
      <c r="U62" s="1" t="e">
        <f>L62/#REF!*100</f>
        <v>#REF!</v>
      </c>
    </row>
    <row r="63" spans="1:21" ht="26.25" hidden="1">
      <c r="A63" s="12" t="s">
        <v>37</v>
      </c>
      <c r="B63" s="11"/>
      <c r="C63" s="13"/>
      <c r="D63" s="29"/>
      <c r="E63" s="29"/>
      <c r="F63" s="1">
        <f t="shared" si="1"/>
        <v>0</v>
      </c>
      <c r="G63" s="36"/>
      <c r="H63" s="31"/>
      <c r="I63" s="1">
        <f t="shared" si="10"/>
        <v>0</v>
      </c>
      <c r="J63" s="31"/>
      <c r="K63" s="31"/>
      <c r="L63" s="26">
        <f t="shared" si="2"/>
        <v>0</v>
      </c>
      <c r="M63" s="26" t="e">
        <f t="shared" si="7"/>
        <v>#DIV/0!</v>
      </c>
      <c r="N63" s="1"/>
      <c r="O63" s="26" t="e">
        <f t="shared" si="0"/>
        <v>#DIV/0!</v>
      </c>
      <c r="P63" s="1" t="e">
        <f t="shared" si="12"/>
        <v>#DIV/0!</v>
      </c>
      <c r="Q63" s="1" t="e">
        <f t="shared" si="13"/>
        <v>#DIV/0!</v>
      </c>
      <c r="R63" s="1" t="e">
        <f t="shared" si="4"/>
        <v>#DIV/0!</v>
      </c>
      <c r="S63" s="2" t="e">
        <f>J63/#REF!*100</f>
        <v>#REF!</v>
      </c>
      <c r="T63" s="1"/>
      <c r="U63" s="2" t="e">
        <f>L63/#REF!*100</f>
        <v>#REF!</v>
      </c>
    </row>
    <row r="64" spans="1:21" ht="12.75" hidden="1">
      <c r="A64" s="12" t="s">
        <v>38</v>
      </c>
      <c r="B64" s="11" t="s">
        <v>63</v>
      </c>
      <c r="C64" s="13"/>
      <c r="D64" s="29"/>
      <c r="E64" s="29"/>
      <c r="F64" s="1">
        <f t="shared" si="1"/>
        <v>0</v>
      </c>
      <c r="G64" s="31"/>
      <c r="H64" s="31"/>
      <c r="I64" s="1">
        <f t="shared" si="10"/>
        <v>0</v>
      </c>
      <c r="J64" s="31"/>
      <c r="K64" s="31"/>
      <c r="L64" s="26">
        <f t="shared" si="2"/>
        <v>0</v>
      </c>
      <c r="M64" s="26" t="e">
        <f t="shared" si="7"/>
        <v>#DIV/0!</v>
      </c>
      <c r="N64" s="1"/>
      <c r="O64" s="26" t="e">
        <f t="shared" si="0"/>
        <v>#DIV/0!</v>
      </c>
      <c r="P64" s="1" t="e">
        <f t="shared" si="12"/>
        <v>#DIV/0!</v>
      </c>
      <c r="Q64" s="1" t="e">
        <f t="shared" si="13"/>
        <v>#DIV/0!</v>
      </c>
      <c r="R64" s="1" t="e">
        <f t="shared" si="4"/>
        <v>#DIV/0!</v>
      </c>
      <c r="S64" s="2"/>
      <c r="T64" s="1"/>
      <c r="U64" s="2"/>
    </row>
    <row r="65" spans="1:21" ht="12.75" customHeight="1" hidden="1">
      <c r="A65" s="14" t="s">
        <v>17</v>
      </c>
      <c r="B65" s="11" t="s">
        <v>64</v>
      </c>
      <c r="C65" s="11"/>
      <c r="D65" s="26"/>
      <c r="E65" s="26"/>
      <c r="F65" s="1">
        <f t="shared" si="1"/>
        <v>0</v>
      </c>
      <c r="G65" s="35"/>
      <c r="H65" s="35"/>
      <c r="I65" s="1">
        <f t="shared" si="10"/>
        <v>0</v>
      </c>
      <c r="J65" s="35"/>
      <c r="K65" s="31"/>
      <c r="L65" s="26">
        <f t="shared" si="2"/>
        <v>0</v>
      </c>
      <c r="M65" s="26" t="e">
        <f t="shared" si="7"/>
        <v>#DIV/0!</v>
      </c>
      <c r="N65" s="1"/>
      <c r="O65" s="26" t="e">
        <f t="shared" si="0"/>
        <v>#DIV/0!</v>
      </c>
      <c r="P65" s="1" t="e">
        <f t="shared" si="12"/>
        <v>#DIV/0!</v>
      </c>
      <c r="Q65" s="1" t="e">
        <f t="shared" si="13"/>
        <v>#DIV/0!</v>
      </c>
      <c r="R65" s="1" t="e">
        <f t="shared" si="4"/>
        <v>#DIV/0!</v>
      </c>
      <c r="S65" s="2" t="e">
        <f>J65/#REF!*100</f>
        <v>#REF!</v>
      </c>
      <c r="T65" s="1"/>
      <c r="U65" s="1" t="e">
        <f>L65/#REF!*100</f>
        <v>#REF!</v>
      </c>
    </row>
    <row r="66" spans="1:21" ht="12.75" customHeight="1" hidden="1">
      <c r="A66" s="12" t="s">
        <v>18</v>
      </c>
      <c r="B66" s="11" t="s">
        <v>65</v>
      </c>
      <c r="C66" s="13"/>
      <c r="D66" s="29"/>
      <c r="E66" s="29"/>
      <c r="F66" s="1">
        <f t="shared" si="1"/>
        <v>0</v>
      </c>
      <c r="G66" s="31"/>
      <c r="H66" s="31"/>
      <c r="I66" s="1">
        <f t="shared" si="10"/>
        <v>0</v>
      </c>
      <c r="J66" s="35"/>
      <c r="K66" s="31"/>
      <c r="L66" s="26">
        <f t="shared" si="2"/>
        <v>0</v>
      </c>
      <c r="M66" s="26" t="e">
        <f t="shared" si="7"/>
        <v>#DIV/0!</v>
      </c>
      <c r="N66" s="1"/>
      <c r="O66" s="26" t="e">
        <f t="shared" si="0"/>
        <v>#DIV/0!</v>
      </c>
      <c r="P66" s="1" t="e">
        <f t="shared" si="12"/>
        <v>#DIV/0!</v>
      </c>
      <c r="Q66" s="1" t="e">
        <f t="shared" si="13"/>
        <v>#DIV/0!</v>
      </c>
      <c r="R66" s="1" t="e">
        <f t="shared" si="4"/>
        <v>#DIV/0!</v>
      </c>
      <c r="S66" s="2" t="e">
        <f>J66/#REF!*100</f>
        <v>#REF!</v>
      </c>
      <c r="T66" s="1"/>
      <c r="U66" s="2" t="e">
        <f>L66/#REF!*100</f>
        <v>#REF!</v>
      </c>
    </row>
    <row r="67" spans="1:21" ht="12.75" customHeight="1" hidden="1">
      <c r="A67" s="18" t="s">
        <v>15</v>
      </c>
      <c r="B67" s="11" t="s">
        <v>66</v>
      </c>
      <c r="C67" s="18"/>
      <c r="D67" s="1"/>
      <c r="E67" s="1"/>
      <c r="F67" s="1">
        <f t="shared" si="1"/>
        <v>0</v>
      </c>
      <c r="G67" s="35"/>
      <c r="H67" s="35"/>
      <c r="I67" s="1">
        <f t="shared" si="10"/>
        <v>0</v>
      </c>
      <c r="J67" s="35"/>
      <c r="K67" s="31"/>
      <c r="L67" s="26">
        <f t="shared" si="2"/>
        <v>0</v>
      </c>
      <c r="M67" s="26" t="e">
        <f t="shared" si="7"/>
        <v>#DIV/0!</v>
      </c>
      <c r="N67" s="1"/>
      <c r="O67" s="26" t="e">
        <f t="shared" si="0"/>
        <v>#DIV/0!</v>
      </c>
      <c r="P67" s="1" t="e">
        <f t="shared" si="12"/>
        <v>#DIV/0!</v>
      </c>
      <c r="Q67" s="1" t="e">
        <f t="shared" si="13"/>
        <v>#DIV/0!</v>
      </c>
      <c r="R67" s="1" t="e">
        <f t="shared" si="4"/>
        <v>#DIV/0!</v>
      </c>
      <c r="S67" s="2" t="e">
        <f>J67/#REF!*100</f>
        <v>#REF!</v>
      </c>
      <c r="T67" s="1"/>
      <c r="U67" s="2"/>
    </row>
    <row r="68" spans="1:21" ht="19.5" customHeight="1" hidden="1">
      <c r="A68" s="14" t="s">
        <v>6</v>
      </c>
      <c r="B68" s="11"/>
      <c r="C68" s="11"/>
      <c r="D68" s="1"/>
      <c r="E68" s="1"/>
      <c r="F68" s="1">
        <f t="shared" si="1"/>
        <v>0</v>
      </c>
      <c r="G68" s="35"/>
      <c r="H68" s="35"/>
      <c r="I68" s="1">
        <f t="shared" si="10"/>
        <v>0</v>
      </c>
      <c r="J68" s="35"/>
      <c r="K68" s="35"/>
      <c r="L68" s="26">
        <f t="shared" si="2"/>
        <v>0</v>
      </c>
      <c r="M68" s="26" t="e">
        <f t="shared" si="7"/>
        <v>#DIV/0!</v>
      </c>
      <c r="N68" s="1"/>
      <c r="O68" s="26" t="e">
        <f t="shared" si="0"/>
        <v>#DIV/0!</v>
      </c>
      <c r="P68" s="1" t="e">
        <f t="shared" si="12"/>
        <v>#DIV/0!</v>
      </c>
      <c r="Q68" s="1" t="e">
        <f t="shared" si="13"/>
        <v>#DIV/0!</v>
      </c>
      <c r="R68" s="1" t="e">
        <f t="shared" si="4"/>
        <v>#DIV/0!</v>
      </c>
      <c r="S68" s="1" t="e">
        <f>J68/#REF!*100</f>
        <v>#REF!</v>
      </c>
      <c r="T68" s="1"/>
      <c r="U68" s="1" t="e">
        <f>L68/#REF!*100</f>
        <v>#REF!</v>
      </c>
    </row>
    <row r="69" spans="1:21" s="16" customFormat="1" ht="19.5" customHeight="1">
      <c r="A69" s="15" t="s">
        <v>118</v>
      </c>
      <c r="B69" s="11" t="s">
        <v>117</v>
      </c>
      <c r="C69" s="11"/>
      <c r="D69" s="1"/>
      <c r="E69" s="1"/>
      <c r="F69" s="1">
        <f t="shared" si="1"/>
        <v>0</v>
      </c>
      <c r="G69" s="35"/>
      <c r="H69" s="1">
        <v>2912</v>
      </c>
      <c r="I69" s="1">
        <f t="shared" si="10"/>
        <v>2912</v>
      </c>
      <c r="J69" s="1"/>
      <c r="K69" s="1">
        <v>5.7</v>
      </c>
      <c r="L69" s="26">
        <f t="shared" si="2"/>
        <v>5.7</v>
      </c>
      <c r="M69" s="26"/>
      <c r="N69" s="1"/>
      <c r="O69" s="26"/>
      <c r="P69" s="1"/>
      <c r="Q69" s="1">
        <f t="shared" si="13"/>
        <v>0.19574175824175824</v>
      </c>
      <c r="R69" s="1">
        <f t="shared" si="4"/>
        <v>0.19574175824175824</v>
      </c>
      <c r="S69" s="1"/>
      <c r="T69" s="1"/>
      <c r="U69" s="1"/>
    </row>
    <row r="70" spans="1:21" s="16" customFormat="1" ht="16.5" customHeight="1" hidden="1">
      <c r="A70" s="15" t="s">
        <v>79</v>
      </c>
      <c r="B70" s="11" t="s">
        <v>119</v>
      </c>
      <c r="C70" s="11"/>
      <c r="D70" s="1"/>
      <c r="E70" s="1"/>
      <c r="F70" s="1">
        <f t="shared" si="1"/>
        <v>0</v>
      </c>
      <c r="G70" s="35"/>
      <c r="H70" s="1"/>
      <c r="I70" s="1">
        <f t="shared" si="10"/>
        <v>0</v>
      </c>
      <c r="J70" s="1"/>
      <c r="K70" s="1"/>
      <c r="L70" s="26">
        <f t="shared" si="2"/>
        <v>0</v>
      </c>
      <c r="M70" s="26"/>
      <c r="N70" s="1"/>
      <c r="O70" s="26"/>
      <c r="P70" s="1"/>
      <c r="Q70" s="1" t="e">
        <f t="shared" si="13"/>
        <v>#DIV/0!</v>
      </c>
      <c r="R70" s="1"/>
      <c r="S70" s="1"/>
      <c r="T70" s="1"/>
      <c r="U70" s="1"/>
    </row>
    <row r="71" spans="1:21" s="16" customFormat="1" ht="16.5" customHeight="1">
      <c r="A71" s="21" t="s">
        <v>132</v>
      </c>
      <c r="B71" s="11" t="s">
        <v>131</v>
      </c>
      <c r="C71" s="11"/>
      <c r="D71" s="1"/>
      <c r="E71" s="1">
        <v>500</v>
      </c>
      <c r="F71" s="1">
        <f t="shared" si="1"/>
        <v>500</v>
      </c>
      <c r="G71" s="35"/>
      <c r="H71" s="1">
        <v>633.6</v>
      </c>
      <c r="I71" s="1">
        <f t="shared" si="10"/>
        <v>633.6</v>
      </c>
      <c r="J71" s="1"/>
      <c r="K71" s="1">
        <v>335.2</v>
      </c>
      <c r="L71" s="26">
        <f t="shared" si="2"/>
        <v>335.2</v>
      </c>
      <c r="M71" s="26"/>
      <c r="N71" s="1">
        <f>K71/E71*100</f>
        <v>67.04</v>
      </c>
      <c r="O71" s="26">
        <f t="shared" si="0"/>
        <v>67.04</v>
      </c>
      <c r="P71" s="1"/>
      <c r="Q71" s="1">
        <f t="shared" si="13"/>
        <v>52.9040404040404</v>
      </c>
      <c r="R71" s="1">
        <f t="shared" si="4"/>
        <v>52.9040404040404</v>
      </c>
      <c r="S71" s="1"/>
      <c r="T71" s="1"/>
      <c r="U71" s="1"/>
    </row>
    <row r="72" spans="1:21" s="16" customFormat="1" ht="17.25" customHeight="1" hidden="1">
      <c r="A72" s="18" t="s">
        <v>104</v>
      </c>
      <c r="B72" s="11" t="s">
        <v>103</v>
      </c>
      <c r="C72" s="11"/>
      <c r="D72" s="26"/>
      <c r="E72" s="26"/>
      <c r="F72" s="1">
        <f t="shared" si="1"/>
        <v>0</v>
      </c>
      <c r="G72" s="26"/>
      <c r="H72" s="35"/>
      <c r="I72" s="1">
        <f t="shared" si="10"/>
        <v>0</v>
      </c>
      <c r="J72" s="35"/>
      <c r="K72" s="35"/>
      <c r="L72" s="26">
        <f t="shared" si="2"/>
        <v>0</v>
      </c>
      <c r="M72" s="26"/>
      <c r="N72" s="1"/>
      <c r="O72" s="26"/>
      <c r="P72" s="1"/>
      <c r="Q72" s="1" t="e">
        <f t="shared" si="13"/>
        <v>#DIV/0!</v>
      </c>
      <c r="R72" s="1"/>
      <c r="S72" s="1" t="e">
        <f>J72/#REF!*100</f>
        <v>#REF!</v>
      </c>
      <c r="T72" s="1"/>
      <c r="U72" s="1" t="e">
        <f>L72/#REF!*100</f>
        <v>#REF!</v>
      </c>
    </row>
    <row r="73" spans="1:21" s="16" customFormat="1" ht="26.25" hidden="1">
      <c r="A73" s="18" t="s">
        <v>26</v>
      </c>
      <c r="B73" s="11" t="s">
        <v>67</v>
      </c>
      <c r="C73" s="11"/>
      <c r="D73" s="26"/>
      <c r="E73" s="26"/>
      <c r="F73" s="1">
        <f t="shared" si="1"/>
        <v>0</v>
      </c>
      <c r="G73" s="37"/>
      <c r="H73" s="35"/>
      <c r="I73" s="1">
        <f t="shared" si="10"/>
        <v>0</v>
      </c>
      <c r="J73" s="35"/>
      <c r="K73" s="35"/>
      <c r="L73" s="26">
        <f t="shared" si="2"/>
        <v>0</v>
      </c>
      <c r="M73" s="26" t="e">
        <f t="shared" si="7"/>
        <v>#DIV/0!</v>
      </c>
      <c r="N73" s="1" t="e">
        <f>K73/E73*100</f>
        <v>#DIV/0!</v>
      </c>
      <c r="O73" s="26" t="e">
        <f t="shared" si="0"/>
        <v>#DIV/0!</v>
      </c>
      <c r="P73" s="1" t="e">
        <f>J73/G73*100</f>
        <v>#DIV/0!</v>
      </c>
      <c r="Q73" s="1" t="e">
        <f t="shared" si="13"/>
        <v>#DIV/0!</v>
      </c>
      <c r="R73" s="1" t="e">
        <f t="shared" si="4"/>
        <v>#DIV/0!</v>
      </c>
      <c r="S73" s="1" t="e">
        <f>J73/#REF!*100</f>
        <v>#REF!</v>
      </c>
      <c r="T73" s="1"/>
      <c r="U73" s="1" t="e">
        <f>L73/#REF!*100</f>
        <v>#REF!</v>
      </c>
    </row>
    <row r="74" spans="1:21" s="16" customFormat="1" ht="12.75" hidden="1">
      <c r="A74" s="18" t="s">
        <v>27</v>
      </c>
      <c r="B74" s="11" t="s">
        <v>68</v>
      </c>
      <c r="C74" s="11"/>
      <c r="D74" s="26"/>
      <c r="E74" s="26"/>
      <c r="F74" s="1">
        <f t="shared" si="1"/>
        <v>0</v>
      </c>
      <c r="G74" s="37"/>
      <c r="H74" s="35"/>
      <c r="I74" s="1">
        <f t="shared" si="10"/>
        <v>0</v>
      </c>
      <c r="J74" s="35"/>
      <c r="K74" s="35"/>
      <c r="L74" s="26">
        <f t="shared" si="2"/>
        <v>0</v>
      </c>
      <c r="M74" s="26" t="e">
        <f t="shared" si="7"/>
        <v>#DIV/0!</v>
      </c>
      <c r="N74" s="1" t="e">
        <f>K74/E74*100</f>
        <v>#DIV/0!</v>
      </c>
      <c r="O74" s="26" t="e">
        <f t="shared" si="0"/>
        <v>#DIV/0!</v>
      </c>
      <c r="P74" s="1" t="e">
        <f>J74/G74*100</f>
        <v>#DIV/0!</v>
      </c>
      <c r="Q74" s="1" t="e">
        <f t="shared" si="13"/>
        <v>#DIV/0!</v>
      </c>
      <c r="R74" s="1" t="e">
        <f t="shared" si="4"/>
        <v>#DIV/0!</v>
      </c>
      <c r="S74" s="1" t="e">
        <f>J74/#REF!*100</f>
        <v>#REF!</v>
      </c>
      <c r="T74" s="1"/>
      <c r="U74" s="1" t="e">
        <f>L74/#REF!*100</f>
        <v>#REF!</v>
      </c>
    </row>
    <row r="75" spans="1:21" s="16" customFormat="1" ht="12.75" hidden="1">
      <c r="A75" s="18" t="s">
        <v>40</v>
      </c>
      <c r="B75" s="11" t="s">
        <v>69</v>
      </c>
      <c r="C75" s="11"/>
      <c r="D75" s="26"/>
      <c r="E75" s="26"/>
      <c r="F75" s="1">
        <f t="shared" si="1"/>
        <v>0</v>
      </c>
      <c r="G75" s="37"/>
      <c r="H75" s="35"/>
      <c r="I75" s="1">
        <f t="shared" si="10"/>
        <v>0</v>
      </c>
      <c r="J75" s="35"/>
      <c r="K75" s="35"/>
      <c r="L75" s="26">
        <f t="shared" si="2"/>
        <v>0</v>
      </c>
      <c r="M75" s="26" t="e">
        <f t="shared" si="7"/>
        <v>#DIV/0!</v>
      </c>
      <c r="N75" s="1" t="e">
        <f>K75/E75*100</f>
        <v>#DIV/0!</v>
      </c>
      <c r="O75" s="26" t="e">
        <f t="shared" si="0"/>
        <v>#DIV/0!</v>
      </c>
      <c r="P75" s="1" t="e">
        <f>J75/G75*100</f>
        <v>#DIV/0!</v>
      </c>
      <c r="Q75" s="1" t="e">
        <f t="shared" si="13"/>
        <v>#DIV/0!</v>
      </c>
      <c r="R75" s="1" t="e">
        <f t="shared" si="4"/>
        <v>#DIV/0!</v>
      </c>
      <c r="S75" s="1" t="e">
        <f>J75/#REF!*100</f>
        <v>#REF!</v>
      </c>
      <c r="T75" s="1"/>
      <c r="U75" s="1" t="e">
        <f>L75/#REF!*100</f>
        <v>#REF!</v>
      </c>
    </row>
    <row r="76" spans="1:21" s="16" customFormat="1" ht="18" customHeight="1">
      <c r="A76" s="18" t="s">
        <v>151</v>
      </c>
      <c r="B76" s="11" t="s">
        <v>150</v>
      </c>
      <c r="C76" s="11"/>
      <c r="D76" s="26">
        <v>50</v>
      </c>
      <c r="E76" s="26"/>
      <c r="F76" s="1">
        <f t="shared" si="1"/>
        <v>50</v>
      </c>
      <c r="G76" s="26">
        <v>25</v>
      </c>
      <c r="H76" s="35"/>
      <c r="I76" s="1">
        <f t="shared" si="10"/>
        <v>25</v>
      </c>
      <c r="J76" s="35"/>
      <c r="K76" s="35"/>
      <c r="L76" s="26">
        <f t="shared" si="2"/>
        <v>0</v>
      </c>
      <c r="M76" s="26">
        <f t="shared" si="7"/>
        <v>0</v>
      </c>
      <c r="N76" s="1"/>
      <c r="O76" s="26">
        <f t="shared" si="0"/>
        <v>0</v>
      </c>
      <c r="P76" s="1">
        <f>J76/G76*100</f>
        <v>0</v>
      </c>
      <c r="Q76" s="1"/>
      <c r="R76" s="1">
        <f t="shared" si="4"/>
        <v>0</v>
      </c>
      <c r="S76" s="1"/>
      <c r="T76" s="1"/>
      <c r="U76" s="1"/>
    </row>
    <row r="77" spans="1:21" s="16" customFormat="1" ht="18.75" customHeight="1" hidden="1">
      <c r="A77" s="22" t="s">
        <v>47</v>
      </c>
      <c r="B77" s="11" t="s">
        <v>78</v>
      </c>
      <c r="C77" s="11"/>
      <c r="D77" s="26"/>
      <c r="E77" s="26"/>
      <c r="F77" s="1">
        <f t="shared" si="1"/>
        <v>0</v>
      </c>
      <c r="G77" s="26"/>
      <c r="H77" s="35"/>
      <c r="I77" s="1">
        <f t="shared" si="10"/>
        <v>0</v>
      </c>
      <c r="J77" s="1"/>
      <c r="K77" s="1"/>
      <c r="L77" s="26">
        <f t="shared" si="2"/>
        <v>0</v>
      </c>
      <c r="M77" s="26"/>
      <c r="N77" s="1"/>
      <c r="O77" s="26"/>
      <c r="P77" s="1"/>
      <c r="Q77" s="1"/>
      <c r="R77" s="1"/>
      <c r="S77" s="1"/>
      <c r="T77" s="1"/>
      <c r="U77" s="1"/>
    </row>
    <row r="78" spans="1:21" s="16" customFormat="1" ht="26.25" hidden="1">
      <c r="A78" s="21" t="s">
        <v>106</v>
      </c>
      <c r="B78" s="11" t="s">
        <v>105</v>
      </c>
      <c r="C78" s="11"/>
      <c r="D78" s="26"/>
      <c r="E78" s="26"/>
      <c r="F78" s="1">
        <f t="shared" si="1"/>
        <v>0</v>
      </c>
      <c r="G78" s="26"/>
      <c r="H78" s="1"/>
      <c r="I78" s="1">
        <f t="shared" si="10"/>
        <v>0</v>
      </c>
      <c r="J78" s="1"/>
      <c r="K78" s="1"/>
      <c r="L78" s="26">
        <f t="shared" si="2"/>
        <v>0</v>
      </c>
      <c r="M78" s="26"/>
      <c r="N78" s="1"/>
      <c r="O78" s="26"/>
      <c r="P78" s="1"/>
      <c r="Q78" s="1"/>
      <c r="R78" s="1"/>
      <c r="S78" s="1"/>
      <c r="T78" s="1"/>
      <c r="U78" s="1"/>
    </row>
    <row r="79" spans="1:21" s="16" customFormat="1" ht="57.75" customHeight="1" hidden="1">
      <c r="A79" s="10" t="s">
        <v>122</v>
      </c>
      <c r="B79" s="11" t="s">
        <v>121</v>
      </c>
      <c r="C79" s="11"/>
      <c r="D79" s="26"/>
      <c r="E79" s="26"/>
      <c r="F79" s="1">
        <f t="shared" si="1"/>
        <v>0</v>
      </c>
      <c r="G79" s="26"/>
      <c r="H79" s="1"/>
      <c r="I79" s="1">
        <f t="shared" si="10"/>
        <v>0</v>
      </c>
      <c r="J79" s="1"/>
      <c r="K79" s="1"/>
      <c r="L79" s="26">
        <f t="shared" si="2"/>
        <v>0</v>
      </c>
      <c r="M79" s="26"/>
      <c r="N79" s="1"/>
      <c r="O79" s="26"/>
      <c r="P79" s="1"/>
      <c r="Q79" s="1"/>
      <c r="R79" s="1"/>
      <c r="S79" s="1"/>
      <c r="T79" s="1"/>
      <c r="U79" s="1"/>
    </row>
    <row r="80" spans="1:21" s="16" customFormat="1" ht="29.25" customHeight="1">
      <c r="A80" s="10" t="s">
        <v>158</v>
      </c>
      <c r="B80" s="11" t="s">
        <v>159</v>
      </c>
      <c r="C80" s="11"/>
      <c r="D80" s="26">
        <v>314</v>
      </c>
      <c r="E80" s="26"/>
      <c r="F80" s="1"/>
      <c r="G80" s="26">
        <v>283.5</v>
      </c>
      <c r="H80" s="1"/>
      <c r="I80" s="1">
        <f t="shared" si="10"/>
        <v>283.5</v>
      </c>
      <c r="J80" s="1">
        <v>272</v>
      </c>
      <c r="K80" s="1"/>
      <c r="L80" s="26">
        <f t="shared" si="2"/>
        <v>272</v>
      </c>
      <c r="M80" s="26"/>
      <c r="N80" s="1"/>
      <c r="O80" s="26"/>
      <c r="P80" s="1">
        <f>J80/G80*100</f>
        <v>95.94356261022926</v>
      </c>
      <c r="Q80" s="1"/>
      <c r="R80" s="1">
        <f t="shared" si="4"/>
        <v>95.94356261022926</v>
      </c>
      <c r="S80" s="1"/>
      <c r="T80" s="1"/>
      <c r="U80" s="1"/>
    </row>
    <row r="81" spans="1:21" s="16" customFormat="1" ht="18" customHeight="1">
      <c r="A81" s="18" t="s">
        <v>108</v>
      </c>
      <c r="B81" s="11" t="s">
        <v>107</v>
      </c>
      <c r="C81" s="11" t="s">
        <v>41</v>
      </c>
      <c r="D81" s="26">
        <v>219.6</v>
      </c>
      <c r="E81" s="26"/>
      <c r="F81" s="1">
        <f t="shared" si="1"/>
        <v>219.6</v>
      </c>
      <c r="G81" s="26">
        <v>169.8</v>
      </c>
      <c r="H81" s="1">
        <v>50</v>
      </c>
      <c r="I81" s="1">
        <f t="shared" si="10"/>
        <v>219.8</v>
      </c>
      <c r="J81" s="1">
        <v>109.8</v>
      </c>
      <c r="K81" s="1"/>
      <c r="L81" s="26">
        <f t="shared" si="2"/>
        <v>109.8</v>
      </c>
      <c r="M81" s="26">
        <f t="shared" si="7"/>
        <v>50</v>
      </c>
      <c r="N81" s="1"/>
      <c r="O81" s="26">
        <f t="shared" si="0"/>
        <v>50</v>
      </c>
      <c r="P81" s="1">
        <f>J81/G81*100</f>
        <v>64.6643109540636</v>
      </c>
      <c r="Q81" s="1"/>
      <c r="R81" s="1">
        <f t="shared" si="4"/>
        <v>49.95450409463148</v>
      </c>
      <c r="S81" s="1" t="e">
        <f>J81/#REF!*100</f>
        <v>#REF!</v>
      </c>
      <c r="T81" s="1"/>
      <c r="U81" s="1" t="e">
        <f>L81/#REF!*100</f>
        <v>#REF!</v>
      </c>
    </row>
    <row r="82" spans="1:21" s="16" customFormat="1" ht="33.75" customHeight="1">
      <c r="A82" s="21" t="s">
        <v>110</v>
      </c>
      <c r="B82" s="11" t="s">
        <v>109</v>
      </c>
      <c r="C82" s="11"/>
      <c r="D82" s="26"/>
      <c r="E82" s="26"/>
      <c r="F82" s="1">
        <f t="shared" si="1"/>
        <v>0</v>
      </c>
      <c r="G82" s="26">
        <v>137.2</v>
      </c>
      <c r="H82" s="1">
        <v>80</v>
      </c>
      <c r="I82" s="1">
        <f t="shared" si="10"/>
        <v>217.2</v>
      </c>
      <c r="J82" s="1">
        <v>137.2</v>
      </c>
      <c r="K82" s="1"/>
      <c r="L82" s="26">
        <f t="shared" si="2"/>
        <v>137.2</v>
      </c>
      <c r="M82" s="26"/>
      <c r="N82" s="1"/>
      <c r="O82" s="26"/>
      <c r="P82" s="1">
        <f>J82/G82*100</f>
        <v>100</v>
      </c>
      <c r="Q82" s="1"/>
      <c r="R82" s="1">
        <f t="shared" si="4"/>
        <v>63.16758747697973</v>
      </c>
      <c r="S82" s="1"/>
      <c r="T82" s="1"/>
      <c r="U82" s="1"/>
    </row>
    <row r="83" spans="1:21" ht="25.5" customHeight="1" hidden="1">
      <c r="A83" s="12" t="s">
        <v>46</v>
      </c>
      <c r="B83" s="11" t="s">
        <v>70</v>
      </c>
      <c r="C83" s="13"/>
      <c r="D83" s="29"/>
      <c r="E83" s="29"/>
      <c r="F83" s="1">
        <f t="shared" si="1"/>
        <v>0</v>
      </c>
      <c r="G83" s="36"/>
      <c r="H83" s="2"/>
      <c r="I83" s="1">
        <f t="shared" si="10"/>
        <v>0</v>
      </c>
      <c r="J83" s="2"/>
      <c r="K83" s="1"/>
      <c r="L83" s="26">
        <f>J83+K83</f>
        <v>0</v>
      </c>
      <c r="M83" s="26" t="e">
        <f t="shared" si="7"/>
        <v>#DIV/0!</v>
      </c>
      <c r="N83" s="1" t="e">
        <f aca="true" t="shared" si="14" ref="N83:N88">K83/E83*100</f>
        <v>#DIV/0!</v>
      </c>
      <c r="O83" s="26" t="e">
        <f t="shared" si="0"/>
        <v>#DIV/0!</v>
      </c>
      <c r="P83" s="1" t="e">
        <f aca="true" t="shared" si="15" ref="P83:P88">J83/G83*100</f>
        <v>#DIV/0!</v>
      </c>
      <c r="Q83" s="1" t="e">
        <f aca="true" t="shared" si="16" ref="Q83:Q88">K83/H83*100</f>
        <v>#DIV/0!</v>
      </c>
      <c r="R83" s="1" t="e">
        <f t="shared" si="4"/>
        <v>#DIV/0!</v>
      </c>
      <c r="S83" s="2"/>
      <c r="T83" s="1" t="e">
        <f>K83/#REF!*100</f>
        <v>#REF!</v>
      </c>
      <c r="U83" s="2"/>
    </row>
    <row r="84" spans="1:21" ht="19.5" customHeight="1" hidden="1">
      <c r="A84" s="12" t="s">
        <v>28</v>
      </c>
      <c r="B84" s="11" t="s">
        <v>76</v>
      </c>
      <c r="C84" s="13"/>
      <c r="D84" s="29"/>
      <c r="E84" s="29"/>
      <c r="F84" s="1">
        <f>D84+E84</f>
        <v>0</v>
      </c>
      <c r="G84" s="36"/>
      <c r="H84" s="2"/>
      <c r="I84" s="1">
        <f t="shared" si="10"/>
        <v>0</v>
      </c>
      <c r="J84" s="2"/>
      <c r="K84" s="38"/>
      <c r="L84" s="26">
        <f>J84+K84</f>
        <v>0</v>
      </c>
      <c r="M84" s="26" t="e">
        <f t="shared" si="7"/>
        <v>#DIV/0!</v>
      </c>
      <c r="N84" s="1" t="e">
        <f t="shared" si="14"/>
        <v>#DIV/0!</v>
      </c>
      <c r="O84" s="26" t="e">
        <f t="shared" si="0"/>
        <v>#DIV/0!</v>
      </c>
      <c r="P84" s="1" t="e">
        <f t="shared" si="15"/>
        <v>#DIV/0!</v>
      </c>
      <c r="Q84" s="1" t="e">
        <f t="shared" si="16"/>
        <v>#DIV/0!</v>
      </c>
      <c r="R84" s="1" t="e">
        <f>L84/I84*100</f>
        <v>#DIV/0!</v>
      </c>
      <c r="S84" s="2"/>
      <c r="T84" s="1"/>
      <c r="U84" s="2"/>
    </row>
    <row r="85" spans="1:21" ht="16.5" customHeight="1" hidden="1">
      <c r="A85" s="12" t="s">
        <v>39</v>
      </c>
      <c r="B85" s="11" t="s">
        <v>77</v>
      </c>
      <c r="C85" s="13"/>
      <c r="D85" s="29"/>
      <c r="E85" s="29"/>
      <c r="F85" s="1">
        <f>D85+E85</f>
        <v>0</v>
      </c>
      <c r="G85" s="36"/>
      <c r="H85" s="2"/>
      <c r="I85" s="1">
        <f t="shared" si="10"/>
        <v>0</v>
      </c>
      <c r="J85" s="2"/>
      <c r="K85" s="2"/>
      <c r="L85" s="26">
        <f>J85+K85</f>
        <v>0</v>
      </c>
      <c r="M85" s="26" t="e">
        <f t="shared" si="7"/>
        <v>#DIV/0!</v>
      </c>
      <c r="N85" s="1" t="e">
        <f t="shared" si="14"/>
        <v>#DIV/0!</v>
      </c>
      <c r="O85" s="26" t="e">
        <f t="shared" si="0"/>
        <v>#DIV/0!</v>
      </c>
      <c r="P85" s="1" t="e">
        <f t="shared" si="15"/>
        <v>#DIV/0!</v>
      </c>
      <c r="Q85" s="1" t="e">
        <f t="shared" si="16"/>
        <v>#DIV/0!</v>
      </c>
      <c r="R85" s="1" t="e">
        <f>L85/I85*100</f>
        <v>#DIV/0!</v>
      </c>
      <c r="S85" s="2" t="e">
        <f>J85/#REF!*100</f>
        <v>#REF!</v>
      </c>
      <c r="T85" s="1" t="e">
        <f>K85/#REF!*100</f>
        <v>#REF!</v>
      </c>
      <c r="U85" s="2" t="e">
        <f>L85/#REF!*100</f>
        <v>#REF!</v>
      </c>
    </row>
    <row r="86" spans="1:21" ht="18.75" customHeight="1" hidden="1">
      <c r="A86" s="12" t="s">
        <v>79</v>
      </c>
      <c r="B86" s="11" t="s">
        <v>78</v>
      </c>
      <c r="C86" s="13"/>
      <c r="D86" s="29"/>
      <c r="E86" s="29"/>
      <c r="F86" s="1">
        <f>D86+E86</f>
        <v>0</v>
      </c>
      <c r="G86" s="36"/>
      <c r="H86" s="2"/>
      <c r="I86" s="1">
        <f t="shared" si="10"/>
        <v>0</v>
      </c>
      <c r="J86" s="2"/>
      <c r="K86" s="38"/>
      <c r="L86" s="26">
        <f>J86+K86</f>
        <v>0</v>
      </c>
      <c r="M86" s="26" t="e">
        <f>J86/D86*100</f>
        <v>#DIV/0!</v>
      </c>
      <c r="N86" s="1" t="e">
        <f t="shared" si="14"/>
        <v>#DIV/0!</v>
      </c>
      <c r="O86" s="26" t="e">
        <f t="shared" si="0"/>
        <v>#DIV/0!</v>
      </c>
      <c r="P86" s="1" t="e">
        <f t="shared" si="15"/>
        <v>#DIV/0!</v>
      </c>
      <c r="Q86" s="1" t="e">
        <f t="shared" si="16"/>
        <v>#DIV/0!</v>
      </c>
      <c r="R86" s="1" t="e">
        <f>L86/I86*100</f>
        <v>#DIV/0!</v>
      </c>
      <c r="S86" s="2" t="e">
        <f>J86/#REF!*100</f>
        <v>#REF!</v>
      </c>
      <c r="T86" s="1"/>
      <c r="U86" s="2" t="e">
        <f>L86/#REF!*100</f>
        <v>#REF!</v>
      </c>
    </row>
    <row r="87" spans="1:21" ht="12.75" customHeight="1" hidden="1">
      <c r="A87" s="12" t="s">
        <v>32</v>
      </c>
      <c r="B87" s="12"/>
      <c r="C87" s="13"/>
      <c r="D87" s="29"/>
      <c r="E87" s="29"/>
      <c r="F87" s="1">
        <f>D87+E87</f>
        <v>0</v>
      </c>
      <c r="G87" s="31"/>
      <c r="H87" s="2"/>
      <c r="I87" s="1">
        <f t="shared" si="10"/>
        <v>0</v>
      </c>
      <c r="J87" s="1"/>
      <c r="K87" s="38"/>
      <c r="L87" s="26">
        <f>J87+K87</f>
        <v>0</v>
      </c>
      <c r="M87" s="26" t="e">
        <f>J87/D87*100</f>
        <v>#DIV/0!</v>
      </c>
      <c r="N87" s="1" t="e">
        <f t="shared" si="14"/>
        <v>#DIV/0!</v>
      </c>
      <c r="O87" s="26" t="e">
        <f t="shared" si="0"/>
        <v>#DIV/0!</v>
      </c>
      <c r="P87" s="1" t="e">
        <f t="shared" si="15"/>
        <v>#DIV/0!</v>
      </c>
      <c r="Q87" s="1" t="e">
        <f t="shared" si="16"/>
        <v>#DIV/0!</v>
      </c>
      <c r="R87" s="1" t="e">
        <f>L87/I87*100</f>
        <v>#DIV/0!</v>
      </c>
      <c r="S87" s="2" t="e">
        <f>J87/#REF!*100</f>
        <v>#REF!</v>
      </c>
      <c r="T87" s="2" t="e">
        <f>K87/#REF!*100</f>
        <v>#REF!</v>
      </c>
      <c r="U87" s="2" t="e">
        <f>L87/#REF!*100</f>
        <v>#REF!</v>
      </c>
    </row>
    <row r="88" spans="1:22" ht="23.25" customHeight="1">
      <c r="A88" s="14" t="s">
        <v>7</v>
      </c>
      <c r="B88" s="14"/>
      <c r="C88" s="11" t="s">
        <v>13</v>
      </c>
      <c r="D88" s="1">
        <f>D5+D7+D8+D18+D22+D23+D25+D29+D30+D31+D37+D41+D45+D54+D58+D76+D77+D81+D21+D24+D80+D82</f>
        <v>98432.79999999999</v>
      </c>
      <c r="E88" s="1">
        <f>E5+E7+E8+E18+E22+E23+E25+E29+E30+E31+E37+E41+E45+E54+E58+E76+E77+E81+E21+E24+E80+E82+E71</f>
        <v>900</v>
      </c>
      <c r="F88" s="1">
        <f>F5+F7+F8+F18+F22+F23+F25+F29+F30+F31+F37+F41+F45+F54+F58+F76+F77+F81+F21+F24+F80+F82+F71</f>
        <v>99018.79999999999</v>
      </c>
      <c r="G88" s="1">
        <f>G5+G7+G8+G18+G22+G23+G25+G29+G30+G31+G37+G41+G45+G54+G58+G76+G77+G81+G21+G24+G80+G82+G57+G36</f>
        <v>67108.49999999999</v>
      </c>
      <c r="H88" s="1">
        <f>H5+H7+H8+H18+H22+H23+H25+H29+H30+H31+H37+H41+H45+H54+H58+H76+H77+H81+H21+H24+H80+H82+H71+H47+H28+H69+H50+H53+H40+H49</f>
        <v>15840.6</v>
      </c>
      <c r="I88" s="1">
        <f>I5+I7+I8+I22+I23+I24+I25+I29+I30+I31+I37+I39+I41+I45+I54+I58+I71+I76+I77+I80+I81+I82+I28+I47+I57+I21+I69</f>
        <v>72497.9</v>
      </c>
      <c r="J88" s="1">
        <f>J5+J7+J8+J18+J22+J23+J25+J29+J30+J31+J37+J41+J45+J54+J58+J76+J77+J81+J21+J24+J80+J57+J82+J36</f>
        <v>59468.60000000001</v>
      </c>
      <c r="K88" s="1">
        <f>K5+K7+K8+K18+K22+K23+K25+K29+K30+K31+K37+K41+K45+K54+K58+K76+K77+K81+K21+K24+K80+K71+K47+K28+K69+K82+K53</f>
        <v>2542.9</v>
      </c>
      <c r="L88" s="1">
        <f>L5+L7+L8+L18+L22+L23+L25+L29+L30+L31+L37+L41+L45+L54+L58+L76+L77+L81+L21+L24+L80+L28+L47+L71+L82+L57+L69</f>
        <v>61308</v>
      </c>
      <c r="M88" s="26">
        <f>J88/D88*100</f>
        <v>60.4154306288148</v>
      </c>
      <c r="N88" s="1">
        <f t="shared" si="14"/>
        <v>282.5444444444444</v>
      </c>
      <c r="O88" s="26">
        <f>L88/F88*100</f>
        <v>61.9155150335088</v>
      </c>
      <c r="P88" s="1">
        <f t="shared" si="15"/>
        <v>88.61560011026923</v>
      </c>
      <c r="Q88" s="1">
        <f t="shared" si="16"/>
        <v>16.053053545951542</v>
      </c>
      <c r="R88" s="1">
        <f>L88/I88*100</f>
        <v>84.56520809568278</v>
      </c>
      <c r="S88" s="1" t="e">
        <f>S5+S7+S8+S18+S22+S23+S25+S29+S30+S31+S37+S41+S45+S54+S58+S76+S77+S81+S21+S24+S80</f>
        <v>#REF!</v>
      </c>
      <c r="T88" s="1" t="e">
        <f>T5+T7+T8+T18+T22+T23+T25+T29+T30+T31+T37+T41+T45+T54+T58+T76+T77+T81+T21+T24+T80</f>
        <v>#REF!</v>
      </c>
      <c r="U88" s="1" t="e">
        <f>U5+U7+U8+U18+U22+U23+U25+U29+U30+U31+U37+U41+U45+U54+U58+U76+U77+U81+U21+U24+U80</f>
        <v>#REF!</v>
      </c>
      <c r="V88" s="16"/>
    </row>
    <row r="89" spans="12:15" ht="12.75">
      <c r="L89" s="6"/>
      <c r="M89" s="6"/>
      <c r="N89" s="6"/>
      <c r="O89" s="6"/>
    </row>
    <row r="90" spans="6:15" ht="12.75">
      <c r="F90" s="6"/>
      <c r="I90" s="6"/>
      <c r="J90" s="6"/>
      <c r="K90" s="6"/>
      <c r="L90" s="6"/>
      <c r="M90" s="6"/>
      <c r="N90" s="6"/>
      <c r="O90" s="6"/>
    </row>
    <row r="91" spans="1:18" ht="15">
      <c r="A91" s="19"/>
      <c r="B91" s="19"/>
      <c r="C91" s="19"/>
      <c r="D91" s="19"/>
      <c r="E91" s="19"/>
      <c r="F91" s="19"/>
      <c r="G91" s="6"/>
      <c r="H91" s="6"/>
      <c r="I91" s="6"/>
      <c r="Q91" s="47"/>
      <c r="R91" s="47"/>
    </row>
    <row r="92" spans="7:12" ht="12.75">
      <c r="G92" s="6">
        <f>67108.5-G88</f>
        <v>0</v>
      </c>
      <c r="L92" s="6"/>
    </row>
    <row r="93" spans="8:15" ht="12.75">
      <c r="H93" s="6"/>
      <c r="I93" s="6"/>
      <c r="J93" s="6"/>
      <c r="K93" s="20"/>
      <c r="L93" s="20"/>
      <c r="M93" s="20"/>
      <c r="N93" s="20"/>
      <c r="O93" s="20"/>
    </row>
    <row r="94" spans="8:15" ht="12.75">
      <c r="H94" s="6"/>
      <c r="I94" s="6"/>
      <c r="J94" s="6"/>
      <c r="K94" s="20"/>
      <c r="L94" s="20"/>
      <c r="M94" s="20"/>
      <c r="N94" s="20"/>
      <c r="O94" s="20"/>
    </row>
    <row r="95" spans="12:15" ht="12.75">
      <c r="L95" s="20"/>
      <c r="M95" s="20"/>
      <c r="N95" s="20"/>
      <c r="O95" s="20"/>
    </row>
  </sheetData>
  <sheetProtection/>
  <mergeCells count="11">
    <mergeCell ref="A1:A3"/>
    <mergeCell ref="C1:C3"/>
    <mergeCell ref="P1:R2"/>
    <mergeCell ref="D2:F2"/>
    <mergeCell ref="M1:O2"/>
    <mergeCell ref="B1:B3"/>
    <mergeCell ref="D1:L1"/>
    <mergeCell ref="Q91:R91"/>
    <mergeCell ref="S1:U2"/>
    <mergeCell ref="G2:I2"/>
    <mergeCell ref="J2:L2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4" r:id="rId1"/>
  <rowBreaks count="1" manualBreakCount="1">
    <brk id="88" max="255" man="1"/>
  </rowBreaks>
  <colBreaks count="1" manualBreakCount="1">
    <brk id="2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2023-01-20T12:12:28Z</cp:lastPrinted>
  <dcterms:created xsi:type="dcterms:W3CDTF">2001-01-27T07:49:27Z</dcterms:created>
  <dcterms:modified xsi:type="dcterms:W3CDTF">2023-07-12T10:56:27Z</dcterms:modified>
  <cp:category/>
  <cp:version/>
  <cp:contentType/>
  <cp:contentStatus/>
</cp:coreProperties>
</file>