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8" activeTab="0"/>
  </bookViews>
  <sheets>
    <sheet name="доходи" sheetId="1" r:id="rId1"/>
    <sheet name="Лист1" sheetId="2" r:id="rId2"/>
  </sheets>
  <externalReferences>
    <externalReference r:id="rId5"/>
  </externalReferences>
  <definedNames>
    <definedName name="_xlnm.Print_Titles" localSheetId="0">'доходи'!$11:$13</definedName>
    <definedName name="_xlnm.Print_Area" localSheetId="0">'доходи'!$A$1:$Q$129</definedName>
  </definedNames>
  <calcPr fullCalcOnLoad="1"/>
</workbook>
</file>

<file path=xl/sharedStrings.xml><?xml version="1.0" encoding="utf-8"?>
<sst xmlns="http://schemas.openxmlformats.org/spreadsheetml/2006/main" count="204" uniqueCount="158">
  <si>
    <t>Найменування показника</t>
  </si>
  <si>
    <t>Загальний фонд</t>
  </si>
  <si>
    <t>Всього</t>
  </si>
  <si>
    <t>у  т.ч.  без   трансфертів сільським     бюджетам</t>
  </si>
  <si>
    <t>Інші субвенції</t>
  </si>
  <si>
    <t xml:space="preserve"> </t>
  </si>
  <si>
    <t>Звіт</t>
  </si>
  <si>
    <t>тис.грн.</t>
  </si>
  <si>
    <t>Код бюджетної класифікації</t>
  </si>
  <si>
    <t>Спеціаль-ний фонд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</si>
  <si>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</si>
  <si>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</si>
  <si>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</si>
  <si>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</si>
  <si>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</si>
  <si>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Власні надходження бюджетних установ</t>
  </si>
  <si>
    <t>Інші джерела власних надходжень бюджетних установ</t>
  </si>
  <si>
    <t>Офіційні трансферти</t>
  </si>
  <si>
    <t>Субвенції</t>
  </si>
  <si>
    <t>у тому числі без субвенцій з Державного бюджету України</t>
  </si>
  <si>
    <t>Фінансування за рахунок зміни залишків коштів бюджетних установ</t>
  </si>
  <si>
    <t>Фінансування за рахунок зміни залишків коштів місцевих бюджетів</t>
  </si>
  <si>
    <t>Внутрішне фінансування (інші зобов'язання)</t>
  </si>
  <si>
    <t>Інше внутрішне фінансування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</si>
  <si>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</si>
  <si>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</si>
  <si>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</si>
  <si>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</si>
  <si>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Надходження від плати за послуги, що надаються бюджетними установами згідно із законодавством</t>
  </si>
  <si>
    <t>Разом доходів</t>
  </si>
  <si>
    <t>Усього доходів</t>
  </si>
  <si>
    <t>Усього</t>
  </si>
  <si>
    <t xml:space="preserve">Кошти, що передаються із загального фонду бюджету до бюджету розвитку (спеціальний фонд) </t>
  </si>
  <si>
    <t>ЗАТВЕРДЖЕНО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</si>
  <si>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</si>
  <si>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</si>
  <si>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інших бюджетів на виконання інвестиційних проектів</t>
  </si>
  <si>
    <t>Дотації</t>
  </si>
  <si>
    <t>Податок та збір на доходи фізичних осіб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</si>
  <si>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</si>
  <si>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</si>
  <si>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</si>
  <si>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Податок на прибуток підприємств  </t>
  </si>
  <si>
    <t xml:space="preserve">Рішення </t>
  </si>
  <si>
    <t>Плата за скорочення термінів надання послуг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</si>
  <si>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</si>
  <si>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 соціально-економічного розвитку окремих територій</t>
  </si>
  <si>
    <t>Первозванівської сільської ради</t>
  </si>
  <si>
    <t>про виконання сільського бюджету</t>
  </si>
  <si>
    <t>Сільський бюджет</t>
  </si>
  <si>
    <t>Рентна плата та плата за використання інших природних ресурсів</t>
  </si>
  <si>
    <t>Рентна плата за користування надрами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</si>
  <si>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</si>
  <si>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</si>
  <si>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</si>
  <si>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</si>
  <si>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</si>
  <si>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</si>
  <si>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</si>
  <si>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</si>
  <si>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</si>
  <si>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</si>
  <si>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</si>
  <si>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</si>
  <si>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</si>
  <si>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податки та збори </t>
  </si>
  <si>
    <t>Екологічний податок </t>
  </si>
  <si>
    <t xml:space="preserve">Інші надходження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</si>
  <si>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</si>
  <si>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</si>
  <si>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</si>
  <si>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</si>
  <si>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</si>
  <si>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</si>
  <si>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</si>
  <si>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</si>
  <si>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</si>
  <si>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Рента плата за спеціальне використання лісових ресурсів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</si>
  <si>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</si>
  <si>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</si>
  <si>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</si>
  <si>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</si>
  <si>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</si>
  <si>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</si>
  <si>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</si>
  <si>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</si>
  <si>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</si>
  <si>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</si>
  <si>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</si>
  <si>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</si>
  <si>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</si>
  <si>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</si>
  <si>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</si>
  <si>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</si>
  <si>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</si>
  <si>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</si>
  <si>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збір, сплачений фізичними особами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</si>
  <si>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</si>
  <si>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</si>
  <si>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</si>
  <si>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інші санкції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</si>
  <si>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</si>
  <si>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</si>
  <si>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</si>
  <si>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</si>
  <si>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Плата за послуги що надаються бюджетним установам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</si>
  <si>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</si>
  <si>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</si>
  <si>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</si>
  <si>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Благодійні внески, гранти та дарунки </t>
  </si>
  <si>
    <t>Сільські ради:</t>
  </si>
  <si>
    <t>Первозванівська</t>
  </si>
  <si>
    <t>Електроенергія</t>
  </si>
  <si>
    <t>Федорівка</t>
  </si>
  <si>
    <t>Калинівка</t>
  </si>
  <si>
    <t>Степове</t>
  </si>
  <si>
    <t>Клинці</t>
  </si>
  <si>
    <t>Бережинка</t>
  </si>
  <si>
    <t>Гаївка</t>
  </si>
  <si>
    <t>Покровське</t>
  </si>
  <si>
    <t>Школи:</t>
  </si>
  <si>
    <t>Бібліотеки</t>
  </si>
  <si>
    <t>Водопостачання</t>
  </si>
  <si>
    <t>Газ</t>
  </si>
  <si>
    <t>Первозванівка</t>
  </si>
  <si>
    <t>Садочок</t>
  </si>
  <si>
    <t>Покровка</t>
  </si>
  <si>
    <t>Клуби</t>
  </si>
  <si>
    <t>Твердо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</si>
  <si>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</si>
  <si>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Надходження коштів від відшкодування втрат сільськогосподарського і лісогосподарського виробництва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</si>
  <si>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</si>
  <si>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дотації з місцевого бюджету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</si>
  <si>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</si>
  <si>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</si>
  <si>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</si>
  <si>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</si>
  <si>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</si>
  <si>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Надходження бюджетних установ від реалізації установленому порядку майна ( крім нерухомого майна)</t>
  </si>
  <si>
    <t>Затверджено на 2023 рік</t>
  </si>
  <si>
    <t>% виконання до затвердженого плану на 2023 рік</t>
  </si>
  <si>
    <t>Дотації з державного бюджету місцевим бюджетам</t>
  </si>
  <si>
    <t>Базова дотація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</si>
  <si>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звязку з повномаштабною збройною агресією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</si>
  <si>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</si>
  <si>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Від органів державного управління</t>
  </si>
  <si>
    <t>Субвенція з місцевого бюджету за рахунок залишку коштів субвенції н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</si>
  <si>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</si>
  <si>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придбання шкільних автобусів за рахунок відповідної субвенції з державного бюджету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</si>
  <si>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Х "Перехідні положення" Земельного кодексу України</t>
  </si>
  <si>
    <t>Податок на доходи фізичних осіб у вигляді мінімального податкового зобовязання, що підлягає сплаті фізичними особами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</si>
  <si>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</si>
  <si>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Субвенція з місцевого бюджету на здійснення переданих видатків у сфері освіти за рахунок коштів освітньої субвенції</t>
  </si>
  <si>
    <t>Затверджено з урахуванням внесених змін на січень - грудень 2023 року</t>
  </si>
  <si>
    <t>Виконано за січень - грудень 2023 року</t>
  </si>
  <si>
    <t>% виконання до уточненого плану на січень - грудень 2023 року</t>
  </si>
  <si>
    <t>за січень - грудень 2023 року</t>
  </si>
  <si>
    <t>_______________ 2024 №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</si>
</sst>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0"/>
    <numFmt numFmtId="198" formatCode="0.000"/>
    <numFmt numFmtId="199" formatCode="0.00000"/>
    <numFmt numFmtId="200" formatCode="0.000000"/>
    <numFmt numFmtId="201" formatCode="#0.00"/>
    <numFmt numFmtId="202" formatCode="#0.0"/>
    <numFmt numFmtId="203" formatCode="#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</numFmts>
  <fonts count="6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1" fillId="0" borderId="0">
      <alignment/>
      <protection/>
    </xf>
    <xf numFmtId="0" fontId="49" fillId="0" borderId="0">
      <alignment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9" fillId="0" borderId="0">
      <alignment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196" fontId="1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196" fontId="2" fillId="0" borderId="10" xfId="0" applyNumberFormat="1" applyFont="1" applyFill="1" applyBorder="1" applyAlignment="1">
      <alignment horizontal="right" vertical="center" wrapText="1"/>
    </xf>
    <xf numFmtId="196" fontId="1" fillId="0" borderId="10" xfId="0" applyNumberFormat="1" applyFont="1" applyFill="1" applyBorder="1" applyAlignment="1">
      <alignment horizontal="right" vertical="center" wrapText="1"/>
    </xf>
    <xf numFmtId="196" fontId="4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19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9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96" fontId="59" fillId="0" borderId="10" xfId="0" applyNumberFormat="1" applyFont="1" applyFill="1" applyBorder="1" applyAlignment="1">
      <alignment horizontal="right" vertical="center" wrapText="1"/>
    </xf>
    <xf numFmtId="196" fontId="13" fillId="0" borderId="10" xfId="0" applyNumberFormat="1" applyFont="1" applyFill="1" applyBorder="1" applyAlignment="1">
      <alignment horizontal="right" vertical="center" wrapText="1"/>
    </xf>
    <xf numFmtId="196" fontId="14" fillId="0" borderId="10" xfId="0" applyNumberFormat="1" applyFont="1" applyFill="1" applyBorder="1" applyAlignment="1">
      <alignment horizontal="right" vertical="center" wrapText="1"/>
    </xf>
    <xf numFmtId="196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98" fontId="2" fillId="0" borderId="10" xfId="0" applyNumberFormat="1" applyFont="1" applyFill="1" applyBorder="1" applyAlignment="1">
      <alignment horizontal="right" vertical="center" wrapText="1"/>
    </xf>
    <xf numFmtId="198" fontId="1" fillId="0" borderId="10" xfId="0" applyNumberFormat="1" applyFont="1" applyFill="1" applyBorder="1" applyAlignment="1">
      <alignment horizontal="right" vertical="center" wrapText="1"/>
    </xf>
    <xf numFmtId="198" fontId="4" fillId="0" borderId="10" xfId="0" applyNumberFormat="1" applyFont="1" applyFill="1" applyBorder="1" applyAlignment="1">
      <alignment horizontal="right" vertical="center" wrapText="1"/>
    </xf>
    <xf numFmtId="198" fontId="3" fillId="0" borderId="10" xfId="0" applyNumberFormat="1" applyFont="1" applyFill="1" applyBorder="1" applyAlignment="1">
      <alignment horizontal="right" vertical="center" wrapText="1"/>
    </xf>
    <xf numFmtId="196" fontId="1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196" fontId="2" fillId="0" borderId="0" xfId="0" applyNumberFormat="1" applyFont="1" applyFill="1" applyAlignment="1">
      <alignment horizontal="center" vertical="center" wrapText="1"/>
    </xf>
    <xf numFmtId="196" fontId="16" fillId="0" borderId="10" xfId="0" applyNumberFormat="1" applyFont="1" applyFill="1" applyBorder="1" applyAlignment="1">
      <alignment horizontal="right" vertical="center" wrapText="1"/>
    </xf>
    <xf numFmtId="196" fontId="11" fillId="0" borderId="0" xfId="0" applyNumberFormat="1" applyFont="1" applyFill="1" applyAlignment="1">
      <alignment horizontal="center" vertical="center" wrapText="1"/>
    </xf>
    <xf numFmtId="196" fontId="60" fillId="0" borderId="0" xfId="0" applyNumberFormat="1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" fontId="61" fillId="0" borderId="10" xfId="50" applyNumberFormat="1" applyFont="1" applyFill="1" applyBorder="1">
      <alignment/>
      <protection/>
    </xf>
    <xf numFmtId="1" fontId="61" fillId="0" borderId="10" xfId="50" applyNumberFormat="1" applyFont="1" applyFill="1" applyBorder="1" applyAlignment="1">
      <alignment horizontal="center"/>
      <protection/>
    </xf>
    <xf numFmtId="1" fontId="61" fillId="0" borderId="10" xfId="50" applyNumberFormat="1" applyFont="1" applyFill="1" applyBorder="1" applyAlignment="1">
      <alignment wrapText="1"/>
      <protection/>
    </xf>
    <xf numFmtId="0" fontId="62" fillId="0" borderId="10" xfId="55" applyFont="1" applyFill="1" applyBorder="1">
      <alignment/>
      <protection/>
    </xf>
    <xf numFmtId="1" fontId="62" fillId="0" borderId="10" xfId="50" applyNumberFormat="1" applyFont="1" applyFill="1" applyBorder="1" applyAlignment="1">
      <alignment horizontal="center"/>
      <protection/>
    </xf>
    <xf numFmtId="0" fontId="61" fillId="0" borderId="10" xfId="55" applyFont="1" applyFill="1" applyBorder="1">
      <alignment/>
      <protection/>
    </xf>
    <xf numFmtId="0" fontId="61" fillId="0" borderId="10" xfId="55" applyFont="1" applyFill="1" applyBorder="1" applyAlignment="1">
      <alignment wrapText="1"/>
      <protection/>
    </xf>
    <xf numFmtId="196" fontId="61" fillId="0" borderId="10" xfId="55" applyNumberFormat="1" applyFont="1" applyFill="1" applyBorder="1">
      <alignment/>
      <protection/>
    </xf>
    <xf numFmtId="0" fontId="63" fillId="0" borderId="10" xfId="55" applyFont="1" applyFill="1" applyBorder="1" applyAlignment="1">
      <alignment wrapText="1"/>
      <protection/>
    </xf>
    <xf numFmtId="1" fontId="63" fillId="0" borderId="10" xfId="50" applyNumberFormat="1" applyFont="1" applyFill="1" applyBorder="1" applyAlignment="1">
      <alignment horizontal="center"/>
      <protection/>
    </xf>
    <xf numFmtId="196" fontId="63" fillId="0" borderId="10" xfId="55" applyNumberFormat="1" applyFont="1" applyFill="1" applyBorder="1" applyAlignment="1">
      <alignment vertical="center"/>
      <protection/>
    </xf>
    <xf numFmtId="196" fontId="61" fillId="0" borderId="10" xfId="55" applyNumberFormat="1" applyFont="1" applyFill="1" applyBorder="1" applyAlignment="1">
      <alignment vertical="center"/>
      <protection/>
    </xf>
    <xf numFmtId="0" fontId="63" fillId="0" borderId="10" xfId="55" applyFont="1" applyFill="1" applyBorder="1">
      <alignment/>
      <protection/>
    </xf>
    <xf numFmtId="196" fontId="63" fillId="0" borderId="10" xfId="55" applyNumberFormat="1" applyFont="1" applyFill="1" applyBorder="1">
      <alignment/>
      <protection/>
    </xf>
    <xf numFmtId="0" fontId="1" fillId="0" borderId="10" xfId="55" applyFont="1" applyFill="1" applyBorder="1">
      <alignment/>
      <protection/>
    </xf>
    <xf numFmtId="0" fontId="1" fillId="0" borderId="10" xfId="55" applyFont="1" applyFill="1" applyBorder="1" applyAlignment="1">
      <alignment wrapText="1"/>
      <protection/>
    </xf>
    <xf numFmtId="0" fontId="62" fillId="0" borderId="10" xfId="50" applyFont="1" applyFill="1" applyBorder="1">
      <alignment/>
      <protection/>
    </xf>
    <xf numFmtId="1" fontId="61" fillId="0" borderId="10" xfId="50" applyNumberFormat="1" applyFont="1" applyFill="1" applyBorder="1" applyAlignment="1">
      <alignment vertical="center" wrapText="1"/>
      <protection/>
    </xf>
    <xf numFmtId="0" fontId="62" fillId="0" borderId="10" xfId="55" applyFont="1" applyFill="1" applyBorder="1" applyAlignment="1">
      <alignment wrapText="1"/>
      <protection/>
    </xf>
    <xf numFmtId="0" fontId="10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50" applyFont="1" applyFill="1" applyBorder="1" applyAlignment="1">
      <alignment vertical="center" wrapText="1"/>
      <protection/>
    </xf>
    <xf numFmtId="0" fontId="6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wrapText="1"/>
    </xf>
    <xf numFmtId="0" fontId="63" fillId="0" borderId="10" xfId="50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196" fontId="64" fillId="0" borderId="10" xfId="0" applyNumberFormat="1" applyFont="1" applyFill="1" applyBorder="1" applyAlignment="1">
      <alignment horizontal="right" vertical="center" wrapText="1"/>
    </xf>
    <xf numFmtId="1" fontId="63" fillId="0" borderId="10" xfId="50" applyNumberFormat="1" applyFont="1" applyFill="1" applyBorder="1" applyAlignment="1">
      <alignment wrapText="1"/>
      <protection/>
    </xf>
    <xf numFmtId="0" fontId="65" fillId="0" borderId="10" xfId="55" applyFont="1" applyFill="1" applyBorder="1">
      <alignment/>
      <protection/>
    </xf>
    <xf numFmtId="1" fontId="65" fillId="0" borderId="10" xfId="50" applyNumberFormat="1" applyFont="1" applyFill="1" applyBorder="1" applyAlignment="1">
      <alignment horizontal="center"/>
      <protection/>
    </xf>
    <xf numFmtId="196" fontId="65" fillId="0" borderId="10" xfId="50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 horizontal="center" vertical="center" wrapText="1"/>
    </xf>
    <xf numFmtId="196" fontId="1" fillId="0" borderId="0" xfId="0" applyNumberFormat="1" applyFont="1" applyFill="1" applyAlignment="1">
      <alignment horizontal="center" vertical="center" wrapText="1"/>
    </xf>
    <xf numFmtId="196" fontId="63" fillId="0" borderId="10" xfId="0" applyNumberFormat="1" applyFont="1" applyFill="1" applyBorder="1" applyAlignment="1">
      <alignment horizontal="right" vertical="center" wrapText="1"/>
    </xf>
    <xf numFmtId="196" fontId="61" fillId="0" borderId="10" xfId="0" applyNumberFormat="1" applyFont="1" applyFill="1" applyBorder="1" applyAlignment="1">
      <alignment horizontal="right" vertical="center" wrapText="1"/>
    </xf>
    <xf numFmtId="196" fontId="66" fillId="0" borderId="10" xfId="55" applyNumberFormat="1" applyFont="1" applyFill="1" applyBorder="1" applyAlignment="1">
      <alignment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7730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7730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7730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7730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734~1\AppData\Local\Temp\Rar$DIa4652.5361\&#1047;&#1074;&#1110;&#1090;%20&#1079;&#1072;%204%20&#1082;&#1074;%202017%20&#1074;&#1080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82">
          <cell r="F82">
            <v>1179.5</v>
          </cell>
          <cell r="G82">
            <v>4479.3</v>
          </cell>
          <cell r="I82">
            <v>1014.4</v>
          </cell>
          <cell r="J82">
            <v>3152.8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tabSelected="1" zoomScalePageLayoutView="0" workbookViewId="0" topLeftCell="A47">
      <selection activeCell="A70" sqref="A70:IV70"/>
    </sheetView>
  </sheetViews>
  <sheetFormatPr defaultColWidth="9.125" defaultRowHeight="12.75"/>
  <cols>
    <col min="1" max="1" width="67.50390625" style="1" customWidth="1"/>
    <col min="2" max="2" width="10.50390625" style="2" customWidth="1"/>
    <col min="3" max="3" width="9.50390625" style="1" customWidth="1"/>
    <col min="4" max="4" width="8.875" style="1" customWidth="1"/>
    <col min="5" max="5" width="9.50390625" style="1" customWidth="1"/>
    <col min="6" max="6" width="11.375" style="1" customWidth="1"/>
    <col min="7" max="7" width="9.25390625" style="1" customWidth="1"/>
    <col min="8" max="8" width="9.875" style="1" customWidth="1"/>
    <col min="9" max="9" width="10.625" style="1" customWidth="1"/>
    <col min="10" max="10" width="9.625" style="1" customWidth="1"/>
    <col min="11" max="11" width="11.00390625" style="1" customWidth="1"/>
    <col min="12" max="14" width="8.50390625" style="1" customWidth="1"/>
    <col min="15" max="17" width="8.625" style="1" customWidth="1"/>
    <col min="18" max="18" width="9.125" style="1" customWidth="1"/>
    <col min="19" max="19" width="10.00390625" style="1" bestFit="1" customWidth="1"/>
    <col min="20" max="16384" width="9.125" style="1" customWidth="1"/>
  </cols>
  <sheetData>
    <row r="1" spans="7:16" ht="18.75" customHeight="1">
      <c r="G1" s="1" t="s">
        <v>5</v>
      </c>
      <c r="L1" s="1" t="s">
        <v>33</v>
      </c>
      <c r="P1" s="1" t="s">
        <v>5</v>
      </c>
    </row>
    <row r="2" spans="2:14" s="26" customFormat="1" ht="18.75" customHeight="1">
      <c r="B2" s="5"/>
      <c r="L2" s="91" t="s">
        <v>43</v>
      </c>
      <c r="M2" s="91"/>
      <c r="N2" s="91"/>
    </row>
    <row r="3" ht="18.75" customHeight="1">
      <c r="L3" s="1" t="s">
        <v>47</v>
      </c>
    </row>
    <row r="4" ht="18.75" customHeight="1">
      <c r="L4" s="1" t="s">
        <v>157</v>
      </c>
    </row>
    <row r="5" ht="18.75" customHeight="1"/>
    <row r="6" spans="1:17" ht="18.75" customHeight="1">
      <c r="A6" s="92" t="s">
        <v>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ht="18.75" customHeight="1">
      <c r="A7" s="92" t="s">
        <v>48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1:17" ht="18.75" customHeight="1">
      <c r="A8" s="92" t="s">
        <v>156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ht="18.75" customHeight="1">
      <c r="M9" s="1" t="s">
        <v>7</v>
      </c>
    </row>
    <row r="10" ht="18.75" customHeight="1"/>
    <row r="11" spans="1:17" s="5" customFormat="1" ht="18.75" customHeight="1">
      <c r="A11" s="90" t="s">
        <v>0</v>
      </c>
      <c r="B11" s="90" t="s">
        <v>8</v>
      </c>
      <c r="C11" s="93" t="s">
        <v>49</v>
      </c>
      <c r="D11" s="93"/>
      <c r="E11" s="93"/>
      <c r="F11" s="93"/>
      <c r="G11" s="93"/>
      <c r="H11" s="93"/>
      <c r="I11" s="93"/>
      <c r="J11" s="93"/>
      <c r="K11" s="93"/>
      <c r="L11" s="90" t="s">
        <v>140</v>
      </c>
      <c r="M11" s="90"/>
      <c r="N11" s="90"/>
      <c r="O11" s="90" t="s">
        <v>155</v>
      </c>
      <c r="P11" s="90"/>
      <c r="Q11" s="90"/>
    </row>
    <row r="12" spans="1:17" s="5" customFormat="1" ht="40.5" customHeight="1">
      <c r="A12" s="90"/>
      <c r="B12" s="90"/>
      <c r="C12" s="90" t="s">
        <v>139</v>
      </c>
      <c r="D12" s="90"/>
      <c r="E12" s="90"/>
      <c r="F12" s="90" t="s">
        <v>153</v>
      </c>
      <c r="G12" s="90"/>
      <c r="H12" s="90"/>
      <c r="I12" s="90" t="s">
        <v>154</v>
      </c>
      <c r="J12" s="90"/>
      <c r="K12" s="90"/>
      <c r="L12" s="90"/>
      <c r="M12" s="90"/>
      <c r="N12" s="90"/>
      <c r="O12" s="90"/>
      <c r="P12" s="90"/>
      <c r="Q12" s="90"/>
    </row>
    <row r="13" spans="1:17" s="5" customFormat="1" ht="29.25" customHeight="1">
      <c r="A13" s="90"/>
      <c r="B13" s="90"/>
      <c r="C13" s="3" t="s">
        <v>1</v>
      </c>
      <c r="D13" s="3" t="s">
        <v>9</v>
      </c>
      <c r="E13" s="3" t="s">
        <v>2</v>
      </c>
      <c r="F13" s="3" t="s">
        <v>1</v>
      </c>
      <c r="G13" s="3" t="s">
        <v>9</v>
      </c>
      <c r="H13" s="3" t="s">
        <v>2</v>
      </c>
      <c r="I13" s="3" t="s">
        <v>1</v>
      </c>
      <c r="J13" s="3" t="s">
        <v>9</v>
      </c>
      <c r="K13" s="3" t="s">
        <v>2</v>
      </c>
      <c r="L13" s="3" t="s">
        <v>1</v>
      </c>
      <c r="M13" s="3" t="s">
        <v>9</v>
      </c>
      <c r="N13" s="3" t="s">
        <v>2</v>
      </c>
      <c r="O13" s="3" t="s">
        <v>1</v>
      </c>
      <c r="P13" s="3" t="s">
        <v>9</v>
      </c>
      <c r="Q13" s="3" t="s">
        <v>2</v>
      </c>
    </row>
    <row r="14" spans="1:17" s="5" customFormat="1" ht="12.75">
      <c r="A14" s="4" t="s">
        <v>10</v>
      </c>
      <c r="B14" s="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22" customFormat="1" ht="15.75">
      <c r="A15" s="23" t="s">
        <v>11</v>
      </c>
      <c r="B15" s="23">
        <v>10000000</v>
      </c>
      <c r="C15" s="45">
        <f>C16+C26+C31+C39+C56</f>
        <v>69183.4</v>
      </c>
      <c r="D15" s="45">
        <f aca="true" t="shared" si="0" ref="D15:K15">D16+D26+D31+D39+D56</f>
        <v>500</v>
      </c>
      <c r="E15" s="45">
        <f t="shared" si="0"/>
        <v>69683.4</v>
      </c>
      <c r="F15" s="45">
        <f t="shared" si="0"/>
        <v>85094.4</v>
      </c>
      <c r="G15" s="45">
        <f t="shared" si="0"/>
        <v>1092</v>
      </c>
      <c r="H15" s="45">
        <f t="shared" si="0"/>
        <v>85959.2</v>
      </c>
      <c r="I15" s="45">
        <f t="shared" si="0"/>
        <v>86037.70000000001</v>
      </c>
      <c r="J15" s="45">
        <f t="shared" si="0"/>
        <v>1340.1999999999998</v>
      </c>
      <c r="K15" s="45">
        <f t="shared" si="0"/>
        <v>86749.1</v>
      </c>
      <c r="L15" s="45">
        <f>I15/C15*100</f>
        <v>124.36176886362918</v>
      </c>
      <c r="M15" s="45">
        <f>J15/D15*100</f>
        <v>268.03999999999996</v>
      </c>
      <c r="N15" s="45">
        <f>K15/E15*100</f>
        <v>124.49033772749323</v>
      </c>
      <c r="O15" s="45">
        <f>I15/F15*100</f>
        <v>101.10853358152829</v>
      </c>
      <c r="P15" s="45">
        <f>J15/G15*100</f>
        <v>122.72893772893771</v>
      </c>
      <c r="Q15" s="45">
        <f>K15/H15*100</f>
        <v>100.91892432688998</v>
      </c>
    </row>
    <row r="16" spans="1:17" s="14" customFormat="1" ht="27">
      <c r="A16" s="50" t="s">
        <v>12</v>
      </c>
      <c r="B16" s="34">
        <v>11000000</v>
      </c>
      <c r="C16" s="15">
        <f>C17+C24</f>
        <v>44583.1</v>
      </c>
      <c r="D16" s="15">
        <f aca="true" t="shared" si="1" ref="D16:K16">D17+D24</f>
        <v>0</v>
      </c>
      <c r="E16" s="15">
        <f t="shared" si="1"/>
        <v>44583.1</v>
      </c>
      <c r="F16" s="15">
        <f t="shared" si="1"/>
        <v>52826.5</v>
      </c>
      <c r="G16" s="15">
        <f t="shared" si="1"/>
        <v>0</v>
      </c>
      <c r="H16" s="15">
        <f t="shared" si="1"/>
        <v>52599.3</v>
      </c>
      <c r="I16" s="15">
        <f t="shared" si="1"/>
        <v>53485.90000000001</v>
      </c>
      <c r="J16" s="15">
        <f t="shared" si="1"/>
        <v>0</v>
      </c>
      <c r="K16" s="15">
        <f t="shared" si="1"/>
        <v>52857.100000000006</v>
      </c>
      <c r="L16" s="15">
        <f aca="true" t="shared" si="2" ref="L16:L80">I16/C16*100</f>
        <v>119.96900170692484</v>
      </c>
      <c r="M16" s="15"/>
      <c r="N16" s="15">
        <f aca="true" t="shared" si="3" ref="N16:N80">K16/E16*100</f>
        <v>118.55860180202814</v>
      </c>
      <c r="O16" s="15">
        <f aca="true" t="shared" si="4" ref="O16:O80">I16/F16*100</f>
        <v>101.24823715370128</v>
      </c>
      <c r="P16" s="15"/>
      <c r="Q16" s="15">
        <f aca="true" t="shared" si="5" ref="Q16:Q80">K16/H16*100</f>
        <v>100.49012059095843</v>
      </c>
    </row>
    <row r="17" spans="1:17" s="8" customFormat="1" ht="17.25" customHeight="1">
      <c r="A17" s="79" t="s">
        <v>38</v>
      </c>
      <c r="B17" s="4">
        <v>11010000</v>
      </c>
      <c r="C17" s="17">
        <f>C19+C20+C21+C22</f>
        <v>44583.1</v>
      </c>
      <c r="D17" s="17">
        <f aca="true" t="shared" si="6" ref="D17:K17">D19+D20+D21+D22</f>
        <v>0</v>
      </c>
      <c r="E17" s="17">
        <f t="shared" si="6"/>
        <v>44583.1</v>
      </c>
      <c r="F17" s="17">
        <f>F19+F20+F21+F22+F23</f>
        <v>52824.6</v>
      </c>
      <c r="G17" s="17">
        <f t="shared" si="6"/>
        <v>0</v>
      </c>
      <c r="H17" s="17">
        <f t="shared" si="6"/>
        <v>52597.4</v>
      </c>
      <c r="I17" s="17">
        <f>I19+I20+I21+I22+I23</f>
        <v>53483.90000000001</v>
      </c>
      <c r="J17" s="17">
        <f t="shared" si="6"/>
        <v>0</v>
      </c>
      <c r="K17" s="17">
        <f t="shared" si="6"/>
        <v>52855.100000000006</v>
      </c>
      <c r="L17" s="17">
        <f t="shared" si="2"/>
        <v>119.96451570213829</v>
      </c>
      <c r="M17" s="17"/>
      <c r="N17" s="17">
        <f t="shared" si="3"/>
        <v>118.55411579724158</v>
      </c>
      <c r="O17" s="17">
        <f t="shared" si="4"/>
        <v>101.24809274466821</v>
      </c>
      <c r="P17" s="17"/>
      <c r="Q17" s="17">
        <f t="shared" si="5"/>
        <v>100.48994817234313</v>
      </c>
    </row>
    <row r="18" spans="1:17" s="5" customFormat="1" ht="12.75" hidden="1">
      <c r="A18" s="51" t="s">
        <v>42</v>
      </c>
      <c r="B18" s="52">
        <v>11020000</v>
      </c>
      <c r="C18" s="18"/>
      <c r="D18" s="18"/>
      <c r="E18" s="18">
        <f aca="true" t="shared" si="7" ref="E18:E87">C18+D18</f>
        <v>0</v>
      </c>
      <c r="F18" s="18"/>
      <c r="G18" s="18"/>
      <c r="H18" s="18">
        <f aca="true" t="shared" si="8" ref="H18:H87">F18+G18</f>
        <v>0</v>
      </c>
      <c r="I18" s="18"/>
      <c r="J18" s="18"/>
      <c r="K18" s="18">
        <f aca="true" t="shared" si="9" ref="K18:K86">I18+J18</f>
        <v>0</v>
      </c>
      <c r="L18" s="18" t="e">
        <f t="shared" si="2"/>
        <v>#DIV/0!</v>
      </c>
      <c r="M18" s="18"/>
      <c r="N18" s="18" t="e">
        <f t="shared" si="3"/>
        <v>#DIV/0!</v>
      </c>
      <c r="O18" s="18" t="e">
        <f t="shared" si="4"/>
        <v>#DIV/0!</v>
      </c>
      <c r="P18" s="18"/>
      <c r="Q18" s="18" t="e">
        <f t="shared" si="5"/>
        <v>#DIV/0!</v>
      </c>
    </row>
    <row r="19" spans="1:17" s="5" customFormat="1" ht="26.25" customHeight="1">
      <c r="A19" s="53" t="s">
        <v>80</v>
      </c>
      <c r="B19" s="52">
        <v>11010100</v>
      </c>
      <c r="C19" s="18">
        <v>34940.5</v>
      </c>
      <c r="D19" s="18"/>
      <c r="E19" s="18">
        <f t="shared" si="7"/>
        <v>34940.5</v>
      </c>
      <c r="F19" s="18">
        <v>35438.8</v>
      </c>
      <c r="G19" s="18"/>
      <c r="H19" s="18">
        <f t="shared" si="8"/>
        <v>35438.8</v>
      </c>
      <c r="I19" s="18">
        <v>34024.9</v>
      </c>
      <c r="J19" s="18"/>
      <c r="K19" s="18">
        <f t="shared" si="9"/>
        <v>34024.9</v>
      </c>
      <c r="L19" s="18">
        <f t="shared" si="2"/>
        <v>97.37954522688571</v>
      </c>
      <c r="M19" s="18"/>
      <c r="N19" s="18">
        <f t="shared" si="3"/>
        <v>97.37954522688571</v>
      </c>
      <c r="O19" s="18">
        <f t="shared" si="4"/>
        <v>96.01030508933711</v>
      </c>
      <c r="P19" s="18"/>
      <c r="Q19" s="18">
        <f t="shared" si="5"/>
        <v>96.01030508933711</v>
      </c>
    </row>
    <row r="20" spans="1:17" s="5" customFormat="1" ht="41.25" customHeight="1">
      <c r="A20" s="53" t="s">
        <v>136</v>
      </c>
      <c r="B20" s="52">
        <v>11010200</v>
      </c>
      <c r="C20" s="18"/>
      <c r="D20" s="18"/>
      <c r="E20" s="18"/>
      <c r="F20" s="18">
        <v>4000</v>
      </c>
      <c r="G20" s="18"/>
      <c r="H20" s="18">
        <f t="shared" si="8"/>
        <v>4000</v>
      </c>
      <c r="I20" s="18">
        <v>4000</v>
      </c>
      <c r="J20" s="18"/>
      <c r="K20" s="18">
        <f t="shared" si="9"/>
        <v>4000</v>
      </c>
      <c r="L20" s="18"/>
      <c r="M20" s="18"/>
      <c r="N20" s="18"/>
      <c r="O20" s="18">
        <f t="shared" si="4"/>
        <v>100</v>
      </c>
      <c r="P20" s="18"/>
      <c r="Q20" s="18">
        <f t="shared" si="5"/>
        <v>100</v>
      </c>
    </row>
    <row r="21" spans="1:17" s="5" customFormat="1" ht="26.25" customHeight="1">
      <c r="A21" s="53" t="s">
        <v>81</v>
      </c>
      <c r="B21" s="52">
        <v>11010400</v>
      </c>
      <c r="C21" s="18">
        <v>9042.6</v>
      </c>
      <c r="D21" s="18"/>
      <c r="E21" s="18">
        <f t="shared" si="7"/>
        <v>9042.6</v>
      </c>
      <c r="F21" s="18">
        <v>12460.6</v>
      </c>
      <c r="G21" s="18"/>
      <c r="H21" s="18">
        <f t="shared" si="8"/>
        <v>12460.6</v>
      </c>
      <c r="I21" s="18">
        <v>14221.4</v>
      </c>
      <c r="J21" s="18"/>
      <c r="K21" s="18">
        <f t="shared" si="9"/>
        <v>14221.4</v>
      </c>
      <c r="L21" s="18">
        <f t="shared" si="2"/>
        <v>157.27113883175193</v>
      </c>
      <c r="M21" s="18"/>
      <c r="N21" s="18">
        <f t="shared" si="3"/>
        <v>157.27113883175193</v>
      </c>
      <c r="O21" s="18">
        <f t="shared" si="4"/>
        <v>114.13094072516571</v>
      </c>
      <c r="P21" s="18"/>
      <c r="Q21" s="18">
        <f t="shared" si="5"/>
        <v>114.13094072516571</v>
      </c>
    </row>
    <row r="22" spans="1:17" s="5" customFormat="1" ht="26.25" customHeight="1">
      <c r="A22" s="53" t="s">
        <v>82</v>
      </c>
      <c r="B22" s="52">
        <v>11010500</v>
      </c>
      <c r="C22" s="18">
        <v>600</v>
      </c>
      <c r="D22" s="18"/>
      <c r="E22" s="18">
        <f t="shared" si="7"/>
        <v>600</v>
      </c>
      <c r="F22" s="18">
        <v>698</v>
      </c>
      <c r="G22" s="18"/>
      <c r="H22" s="18">
        <f t="shared" si="8"/>
        <v>698</v>
      </c>
      <c r="I22" s="18">
        <v>608.8</v>
      </c>
      <c r="J22" s="18"/>
      <c r="K22" s="18">
        <f t="shared" si="9"/>
        <v>608.8</v>
      </c>
      <c r="L22" s="18">
        <f t="shared" si="2"/>
        <v>101.46666666666665</v>
      </c>
      <c r="M22" s="18"/>
      <c r="N22" s="18">
        <f t="shared" si="3"/>
        <v>101.46666666666665</v>
      </c>
      <c r="O22" s="18">
        <f t="shared" si="4"/>
        <v>87.22063037249283</v>
      </c>
      <c r="P22" s="18"/>
      <c r="Q22" s="18">
        <f t="shared" si="5"/>
        <v>87.22063037249283</v>
      </c>
    </row>
    <row r="23" spans="1:17" s="5" customFormat="1" ht="26.25" customHeight="1">
      <c r="A23" s="53" t="s">
        <v>150</v>
      </c>
      <c r="B23" s="52">
        <v>11011300</v>
      </c>
      <c r="C23" s="18"/>
      <c r="D23" s="18"/>
      <c r="E23" s="18"/>
      <c r="F23" s="18">
        <v>227.2</v>
      </c>
      <c r="G23" s="18"/>
      <c r="H23" s="18">
        <f t="shared" si="8"/>
        <v>227.2</v>
      </c>
      <c r="I23" s="18">
        <v>628.8</v>
      </c>
      <c r="J23" s="18"/>
      <c r="K23" s="18">
        <f t="shared" si="9"/>
        <v>628.8</v>
      </c>
      <c r="L23" s="18"/>
      <c r="M23" s="18"/>
      <c r="N23" s="18"/>
      <c r="O23" s="18">
        <f t="shared" si="4"/>
        <v>276.7605633802817</v>
      </c>
      <c r="P23" s="18"/>
      <c r="Q23" s="18">
        <f t="shared" si="5"/>
        <v>276.7605633802817</v>
      </c>
    </row>
    <row r="24" spans="1:17" s="8" customFormat="1" ht="17.25" customHeight="1">
      <c r="A24" s="81" t="s">
        <v>83</v>
      </c>
      <c r="B24" s="60">
        <v>11020000</v>
      </c>
      <c r="C24" s="17">
        <f>C25</f>
        <v>0</v>
      </c>
      <c r="D24" s="17">
        <f aca="true" t="shared" si="10" ref="D24:K24">D25</f>
        <v>0</v>
      </c>
      <c r="E24" s="17">
        <f t="shared" si="10"/>
        <v>0</v>
      </c>
      <c r="F24" s="17">
        <f t="shared" si="10"/>
        <v>1.9</v>
      </c>
      <c r="G24" s="17">
        <f t="shared" si="10"/>
        <v>0</v>
      </c>
      <c r="H24" s="17">
        <f t="shared" si="10"/>
        <v>1.9</v>
      </c>
      <c r="I24" s="17">
        <f t="shared" si="10"/>
        <v>2</v>
      </c>
      <c r="J24" s="17">
        <f t="shared" si="10"/>
        <v>0</v>
      </c>
      <c r="K24" s="17">
        <f t="shared" si="10"/>
        <v>2</v>
      </c>
      <c r="L24" s="17"/>
      <c r="M24" s="17"/>
      <c r="N24" s="17"/>
      <c r="O24" s="17">
        <f t="shared" si="4"/>
        <v>105.26315789473684</v>
      </c>
      <c r="P24" s="17"/>
      <c r="Q24" s="17">
        <f t="shared" si="5"/>
        <v>105.26315789473684</v>
      </c>
    </row>
    <row r="25" spans="1:17" s="5" customFormat="1" ht="17.25" customHeight="1">
      <c r="A25" s="53" t="s">
        <v>83</v>
      </c>
      <c r="B25" s="52">
        <v>11020200</v>
      </c>
      <c r="C25" s="18"/>
      <c r="D25" s="18"/>
      <c r="E25" s="18">
        <f t="shared" si="7"/>
        <v>0</v>
      </c>
      <c r="F25" s="18">
        <v>1.9</v>
      </c>
      <c r="G25" s="18"/>
      <c r="H25" s="18">
        <f t="shared" si="8"/>
        <v>1.9</v>
      </c>
      <c r="I25" s="18">
        <v>2</v>
      </c>
      <c r="J25" s="18"/>
      <c r="K25" s="18">
        <f t="shared" si="9"/>
        <v>2</v>
      </c>
      <c r="L25" s="18"/>
      <c r="M25" s="18"/>
      <c r="N25" s="18"/>
      <c r="O25" s="18">
        <f t="shared" si="4"/>
        <v>105.26315789473684</v>
      </c>
      <c r="P25" s="18"/>
      <c r="Q25" s="18">
        <f t="shared" si="5"/>
        <v>105.26315789473684</v>
      </c>
    </row>
    <row r="26" spans="1:17" s="14" customFormat="1" ht="17.25" customHeight="1">
      <c r="A26" s="54" t="s">
        <v>50</v>
      </c>
      <c r="B26" s="55">
        <v>13000000</v>
      </c>
      <c r="C26" s="15">
        <f>C27+C29</f>
        <v>150.5</v>
      </c>
      <c r="D26" s="15">
        <f aca="true" t="shared" si="11" ref="D26:K26">D27+D29</f>
        <v>0</v>
      </c>
      <c r="E26" s="15">
        <f t="shared" si="11"/>
        <v>150.5</v>
      </c>
      <c r="F26" s="15">
        <f t="shared" si="11"/>
        <v>229</v>
      </c>
      <c r="G26" s="15">
        <f t="shared" si="11"/>
        <v>0</v>
      </c>
      <c r="H26" s="15">
        <f t="shared" si="11"/>
        <v>229</v>
      </c>
      <c r="I26" s="15">
        <f t="shared" si="11"/>
        <v>250.10000000000002</v>
      </c>
      <c r="J26" s="15">
        <f t="shared" si="11"/>
        <v>0</v>
      </c>
      <c r="K26" s="15">
        <f t="shared" si="11"/>
        <v>250.10000000000002</v>
      </c>
      <c r="L26" s="15">
        <f t="shared" si="2"/>
        <v>166.1794019933555</v>
      </c>
      <c r="M26" s="15"/>
      <c r="N26" s="15">
        <f t="shared" si="3"/>
        <v>166.1794019933555</v>
      </c>
      <c r="O26" s="15">
        <f t="shared" si="4"/>
        <v>109.21397379912665</v>
      </c>
      <c r="P26" s="15"/>
      <c r="Q26" s="15">
        <f t="shared" si="5"/>
        <v>109.21397379912665</v>
      </c>
    </row>
    <row r="27" spans="1:17" s="14" customFormat="1" ht="13.5">
      <c r="A27" s="63" t="s">
        <v>77</v>
      </c>
      <c r="B27" s="60">
        <v>13010000</v>
      </c>
      <c r="C27" s="17">
        <f>C28</f>
        <v>99</v>
      </c>
      <c r="D27" s="15"/>
      <c r="E27" s="17">
        <f>C27+D27</f>
        <v>99</v>
      </c>
      <c r="F27" s="17">
        <f>F28</f>
        <v>99</v>
      </c>
      <c r="G27" s="15"/>
      <c r="H27" s="17">
        <f>F27+G27</f>
        <v>99</v>
      </c>
      <c r="I27" s="17">
        <f>I28</f>
        <v>63.8</v>
      </c>
      <c r="J27" s="15"/>
      <c r="K27" s="17">
        <f>I27+J27</f>
        <v>63.8</v>
      </c>
      <c r="L27" s="17"/>
      <c r="M27" s="17"/>
      <c r="N27" s="17"/>
      <c r="O27" s="17"/>
      <c r="P27" s="17"/>
      <c r="Q27" s="17"/>
    </row>
    <row r="28" spans="1:17" s="14" customFormat="1" ht="41.25" customHeight="1">
      <c r="A28" s="57" t="s">
        <v>84</v>
      </c>
      <c r="B28" s="52">
        <v>13010200</v>
      </c>
      <c r="C28" s="18">
        <v>99</v>
      </c>
      <c r="D28" s="19"/>
      <c r="E28" s="18">
        <f t="shared" si="7"/>
        <v>99</v>
      </c>
      <c r="F28" s="18">
        <v>99</v>
      </c>
      <c r="G28" s="19"/>
      <c r="H28" s="18">
        <f t="shared" si="8"/>
        <v>99</v>
      </c>
      <c r="I28" s="18">
        <v>63.8</v>
      </c>
      <c r="J28" s="19"/>
      <c r="K28" s="18">
        <f t="shared" si="9"/>
        <v>63.8</v>
      </c>
      <c r="L28" s="18">
        <f t="shared" si="2"/>
        <v>64.44444444444444</v>
      </c>
      <c r="M28" s="18"/>
      <c r="N28" s="18">
        <f t="shared" si="3"/>
        <v>64.44444444444444</v>
      </c>
      <c r="O28" s="18">
        <f t="shared" si="4"/>
        <v>64.44444444444444</v>
      </c>
      <c r="P28" s="18"/>
      <c r="Q28" s="18">
        <f t="shared" si="5"/>
        <v>64.44444444444444</v>
      </c>
    </row>
    <row r="29" spans="1:17" s="8" customFormat="1" ht="15" customHeight="1">
      <c r="A29" s="63" t="s">
        <v>51</v>
      </c>
      <c r="B29" s="60">
        <v>13030000</v>
      </c>
      <c r="C29" s="17">
        <f>C30</f>
        <v>51.5</v>
      </c>
      <c r="D29" s="17"/>
      <c r="E29" s="17">
        <f t="shared" si="7"/>
        <v>51.5</v>
      </c>
      <c r="F29" s="17">
        <f>F30</f>
        <v>130</v>
      </c>
      <c r="G29" s="17"/>
      <c r="H29" s="17">
        <f t="shared" si="8"/>
        <v>130</v>
      </c>
      <c r="I29" s="17">
        <f>I30</f>
        <v>186.3</v>
      </c>
      <c r="J29" s="17"/>
      <c r="K29" s="17">
        <f t="shared" si="9"/>
        <v>186.3</v>
      </c>
      <c r="L29" s="17">
        <f t="shared" si="2"/>
        <v>361.747572815534</v>
      </c>
      <c r="M29" s="17"/>
      <c r="N29" s="17">
        <f t="shared" si="3"/>
        <v>361.747572815534</v>
      </c>
      <c r="O29" s="17">
        <f t="shared" si="4"/>
        <v>143.30769230769232</v>
      </c>
      <c r="P29" s="17"/>
      <c r="Q29" s="17">
        <f t="shared" si="5"/>
        <v>143.30769230769232</v>
      </c>
    </row>
    <row r="30" spans="1:17" s="5" customFormat="1" ht="24.75" customHeight="1">
      <c r="A30" s="57" t="s">
        <v>85</v>
      </c>
      <c r="B30" s="52">
        <v>13030100</v>
      </c>
      <c r="C30" s="18">
        <v>51.5</v>
      </c>
      <c r="D30" s="18"/>
      <c r="E30" s="18">
        <f t="shared" si="7"/>
        <v>51.5</v>
      </c>
      <c r="F30" s="62">
        <v>130</v>
      </c>
      <c r="G30" s="18"/>
      <c r="H30" s="18">
        <f t="shared" si="8"/>
        <v>130</v>
      </c>
      <c r="I30" s="18">
        <v>186.3</v>
      </c>
      <c r="J30" s="18"/>
      <c r="K30" s="18">
        <f t="shared" si="9"/>
        <v>186.3</v>
      </c>
      <c r="L30" s="18">
        <f t="shared" si="2"/>
        <v>361.747572815534</v>
      </c>
      <c r="M30" s="18"/>
      <c r="N30" s="18">
        <f t="shared" si="3"/>
        <v>361.747572815534</v>
      </c>
      <c r="O30" s="18">
        <f t="shared" si="4"/>
        <v>143.30769230769232</v>
      </c>
      <c r="P30" s="18"/>
      <c r="Q30" s="18">
        <f t="shared" si="5"/>
        <v>143.30769230769232</v>
      </c>
    </row>
    <row r="31" spans="1:17" s="14" customFormat="1" ht="13.5">
      <c r="A31" s="54" t="s">
        <v>52</v>
      </c>
      <c r="B31" s="55">
        <v>14000000</v>
      </c>
      <c r="C31" s="15">
        <f>C32+C34+C36</f>
        <v>2446</v>
      </c>
      <c r="D31" s="15">
        <f aca="true" t="shared" si="12" ref="D31:K31">D32+D34+D36</f>
        <v>0</v>
      </c>
      <c r="E31" s="15">
        <f t="shared" si="12"/>
        <v>2446</v>
      </c>
      <c r="F31" s="15">
        <f t="shared" si="12"/>
        <v>2903.6</v>
      </c>
      <c r="G31" s="15">
        <f t="shared" si="12"/>
        <v>0</v>
      </c>
      <c r="H31" s="15">
        <f t="shared" si="12"/>
        <v>2903.6</v>
      </c>
      <c r="I31" s="15">
        <f t="shared" si="12"/>
        <v>3096.8999999999996</v>
      </c>
      <c r="J31" s="15">
        <f t="shared" si="12"/>
        <v>0</v>
      </c>
      <c r="K31" s="15">
        <f t="shared" si="12"/>
        <v>3096.8999999999996</v>
      </c>
      <c r="L31" s="15">
        <f t="shared" si="2"/>
        <v>126.61079313164349</v>
      </c>
      <c r="M31" s="15"/>
      <c r="N31" s="15">
        <f t="shared" si="3"/>
        <v>126.61079313164349</v>
      </c>
      <c r="O31" s="15">
        <f t="shared" si="4"/>
        <v>106.65725306516048</v>
      </c>
      <c r="P31" s="15"/>
      <c r="Q31" s="15">
        <f t="shared" si="5"/>
        <v>106.65725306516048</v>
      </c>
    </row>
    <row r="32" spans="1:17" s="8" customFormat="1" ht="15" customHeight="1">
      <c r="A32" s="59" t="s">
        <v>53</v>
      </c>
      <c r="B32" s="60">
        <v>14020000</v>
      </c>
      <c r="C32" s="17">
        <f>C33</f>
        <v>400</v>
      </c>
      <c r="D32" s="17">
        <f aca="true" t="shared" si="13" ref="D32:K32">D33</f>
        <v>0</v>
      </c>
      <c r="E32" s="17">
        <f t="shared" si="13"/>
        <v>400</v>
      </c>
      <c r="F32" s="17">
        <f>F33</f>
        <v>400</v>
      </c>
      <c r="G32" s="17">
        <f t="shared" si="13"/>
        <v>0</v>
      </c>
      <c r="H32" s="17">
        <f t="shared" si="13"/>
        <v>400</v>
      </c>
      <c r="I32" s="17">
        <f t="shared" si="13"/>
        <v>397.9</v>
      </c>
      <c r="J32" s="17">
        <f t="shared" si="13"/>
        <v>0</v>
      </c>
      <c r="K32" s="17">
        <f t="shared" si="13"/>
        <v>397.9</v>
      </c>
      <c r="L32" s="17">
        <f t="shared" si="2"/>
        <v>99.475</v>
      </c>
      <c r="M32" s="17"/>
      <c r="N32" s="17">
        <f t="shared" si="3"/>
        <v>99.475</v>
      </c>
      <c r="O32" s="17">
        <f t="shared" si="4"/>
        <v>99.475</v>
      </c>
      <c r="P32" s="17"/>
      <c r="Q32" s="17">
        <f t="shared" si="5"/>
        <v>99.475</v>
      </c>
    </row>
    <row r="33" spans="1:17" s="5" customFormat="1" ht="15" customHeight="1">
      <c r="A33" s="57" t="s">
        <v>86</v>
      </c>
      <c r="B33" s="52">
        <v>14021900</v>
      </c>
      <c r="C33" s="18">
        <v>400</v>
      </c>
      <c r="D33" s="18"/>
      <c r="E33" s="18">
        <f t="shared" si="7"/>
        <v>400</v>
      </c>
      <c r="F33" s="58">
        <v>400</v>
      </c>
      <c r="G33" s="18"/>
      <c r="H33" s="18">
        <f t="shared" si="8"/>
        <v>400</v>
      </c>
      <c r="I33" s="18">
        <v>397.9</v>
      </c>
      <c r="J33" s="18"/>
      <c r="K33" s="18">
        <f t="shared" si="9"/>
        <v>397.9</v>
      </c>
      <c r="L33" s="15">
        <f t="shared" si="2"/>
        <v>99.475</v>
      </c>
      <c r="M33" s="18"/>
      <c r="N33" s="18">
        <f t="shared" si="3"/>
        <v>99.475</v>
      </c>
      <c r="O33" s="18">
        <f t="shared" si="4"/>
        <v>99.475</v>
      </c>
      <c r="P33" s="18"/>
      <c r="Q33" s="18">
        <f t="shared" si="5"/>
        <v>99.475</v>
      </c>
    </row>
    <row r="34" spans="1:17" s="8" customFormat="1" ht="27.75" customHeight="1">
      <c r="A34" s="59" t="s">
        <v>54</v>
      </c>
      <c r="B34" s="60">
        <v>14030000</v>
      </c>
      <c r="C34" s="17">
        <f>C35</f>
        <v>1000</v>
      </c>
      <c r="D34" s="17">
        <f aca="true" t="shared" si="14" ref="D34:K34">D35</f>
        <v>0</v>
      </c>
      <c r="E34" s="17">
        <f t="shared" si="14"/>
        <v>1000</v>
      </c>
      <c r="F34" s="17">
        <f>F35</f>
        <v>1294</v>
      </c>
      <c r="G34" s="17">
        <f t="shared" si="14"/>
        <v>0</v>
      </c>
      <c r="H34" s="17">
        <f t="shared" si="14"/>
        <v>1294</v>
      </c>
      <c r="I34" s="17">
        <f>I35</f>
        <v>1503.2</v>
      </c>
      <c r="J34" s="17">
        <f t="shared" si="14"/>
        <v>0</v>
      </c>
      <c r="K34" s="17">
        <f t="shared" si="14"/>
        <v>1503.2</v>
      </c>
      <c r="L34" s="15">
        <f t="shared" si="2"/>
        <v>150.32000000000002</v>
      </c>
      <c r="M34" s="17"/>
      <c r="N34" s="17">
        <f t="shared" si="3"/>
        <v>150.32000000000002</v>
      </c>
      <c r="O34" s="17">
        <f t="shared" si="4"/>
        <v>116.16692426584234</v>
      </c>
      <c r="P34" s="17"/>
      <c r="Q34" s="17">
        <f t="shared" si="5"/>
        <v>116.16692426584234</v>
      </c>
    </row>
    <row r="35" spans="1:17" s="5" customFormat="1" ht="16.5" customHeight="1">
      <c r="A35" s="57" t="s">
        <v>86</v>
      </c>
      <c r="B35" s="52">
        <v>14031900</v>
      </c>
      <c r="C35" s="18">
        <v>1000</v>
      </c>
      <c r="D35" s="18"/>
      <c r="E35" s="18">
        <f t="shared" si="7"/>
        <v>1000</v>
      </c>
      <c r="F35" s="58">
        <v>1294</v>
      </c>
      <c r="G35" s="18"/>
      <c r="H35" s="18">
        <f t="shared" si="8"/>
        <v>1294</v>
      </c>
      <c r="I35" s="18">
        <v>1503.2</v>
      </c>
      <c r="J35" s="18"/>
      <c r="K35" s="18">
        <f t="shared" si="9"/>
        <v>1503.2</v>
      </c>
      <c r="L35" s="18">
        <f t="shared" si="2"/>
        <v>150.32000000000002</v>
      </c>
      <c r="M35" s="18"/>
      <c r="N35" s="18">
        <f t="shared" si="3"/>
        <v>150.32000000000002</v>
      </c>
      <c r="O35" s="18">
        <f t="shared" si="4"/>
        <v>116.16692426584234</v>
      </c>
      <c r="P35" s="18"/>
      <c r="Q35" s="18">
        <f t="shared" si="5"/>
        <v>116.16692426584234</v>
      </c>
    </row>
    <row r="36" spans="1:17" s="8" customFormat="1" ht="26.25">
      <c r="A36" s="59" t="s">
        <v>55</v>
      </c>
      <c r="B36" s="60">
        <v>14040000</v>
      </c>
      <c r="C36" s="17">
        <f>C37+C38</f>
        <v>1046</v>
      </c>
      <c r="D36" s="17"/>
      <c r="E36" s="17">
        <f t="shared" si="7"/>
        <v>1046</v>
      </c>
      <c r="F36" s="61">
        <f>F37+F38</f>
        <v>1209.6</v>
      </c>
      <c r="G36" s="17"/>
      <c r="H36" s="17">
        <f>F36+G36</f>
        <v>1209.6</v>
      </c>
      <c r="I36" s="17">
        <f>I37+I38</f>
        <v>1195.8</v>
      </c>
      <c r="J36" s="17"/>
      <c r="K36" s="17">
        <f t="shared" si="9"/>
        <v>1195.8</v>
      </c>
      <c r="L36" s="18">
        <f t="shared" si="2"/>
        <v>114.32122370936901</v>
      </c>
      <c r="M36" s="18"/>
      <c r="N36" s="18">
        <f t="shared" si="3"/>
        <v>114.32122370936901</v>
      </c>
      <c r="O36" s="18">
        <f t="shared" si="4"/>
        <v>98.85912698412699</v>
      </c>
      <c r="P36" s="18"/>
      <c r="Q36" s="18">
        <f t="shared" si="5"/>
        <v>98.85912698412699</v>
      </c>
    </row>
    <row r="37" spans="1:17" s="5" customFormat="1" ht="52.5">
      <c r="A37" s="57" t="s">
        <v>133</v>
      </c>
      <c r="B37" s="52">
        <v>14040100</v>
      </c>
      <c r="C37" s="18">
        <v>574.1</v>
      </c>
      <c r="D37" s="18"/>
      <c r="E37" s="18">
        <f>C37+D37</f>
        <v>574.1</v>
      </c>
      <c r="F37" s="62">
        <v>737.7</v>
      </c>
      <c r="G37" s="18"/>
      <c r="H37" s="18">
        <f>F37+G37</f>
        <v>737.7</v>
      </c>
      <c r="I37" s="18">
        <v>829.9</v>
      </c>
      <c r="J37" s="18"/>
      <c r="K37" s="18">
        <f t="shared" si="9"/>
        <v>829.9</v>
      </c>
      <c r="L37" s="18">
        <f t="shared" si="2"/>
        <v>144.55669743947047</v>
      </c>
      <c r="M37" s="18"/>
      <c r="N37" s="18">
        <f t="shared" si="3"/>
        <v>144.55669743947047</v>
      </c>
      <c r="O37" s="18">
        <f t="shared" si="4"/>
        <v>112.49830554425917</v>
      </c>
      <c r="P37" s="18"/>
      <c r="Q37" s="18">
        <f t="shared" si="5"/>
        <v>112.49830554425917</v>
      </c>
    </row>
    <row r="38" spans="1:17" s="5" customFormat="1" ht="39">
      <c r="A38" s="57" t="s">
        <v>134</v>
      </c>
      <c r="B38" s="52">
        <v>14040200</v>
      </c>
      <c r="C38" s="18">
        <v>471.9</v>
      </c>
      <c r="D38" s="18"/>
      <c r="E38" s="18">
        <f>C38+D38</f>
        <v>471.9</v>
      </c>
      <c r="F38" s="62">
        <v>471.9</v>
      </c>
      <c r="G38" s="18"/>
      <c r="H38" s="18">
        <f>F38+G38</f>
        <v>471.9</v>
      </c>
      <c r="I38" s="18">
        <v>365.9</v>
      </c>
      <c r="J38" s="18"/>
      <c r="K38" s="18">
        <f t="shared" si="9"/>
        <v>365.9</v>
      </c>
      <c r="L38" s="18">
        <f t="shared" si="2"/>
        <v>77.53761390125027</v>
      </c>
      <c r="M38" s="18"/>
      <c r="N38" s="18">
        <f t="shared" si="3"/>
        <v>77.53761390125027</v>
      </c>
      <c r="O38" s="18">
        <f t="shared" si="4"/>
        <v>77.53761390125027</v>
      </c>
      <c r="P38" s="18"/>
      <c r="Q38" s="18">
        <f t="shared" si="5"/>
        <v>77.53761390125027</v>
      </c>
    </row>
    <row r="39" spans="1:17" s="85" customFormat="1" ht="14.25">
      <c r="A39" s="82" t="s">
        <v>56</v>
      </c>
      <c r="B39" s="83">
        <v>1800000</v>
      </c>
      <c r="C39" s="84">
        <f>C40+C50+C52</f>
        <v>22003.8</v>
      </c>
      <c r="D39" s="84">
        <f aca="true" t="shared" si="15" ref="D39:K39">D40+D50+D52</f>
        <v>0</v>
      </c>
      <c r="E39" s="84">
        <f t="shared" si="15"/>
        <v>22003.8</v>
      </c>
      <c r="F39" s="84">
        <f t="shared" si="15"/>
        <v>29135.3</v>
      </c>
      <c r="G39" s="84">
        <f t="shared" si="15"/>
        <v>0</v>
      </c>
      <c r="H39" s="84">
        <f t="shared" si="15"/>
        <v>29135.3</v>
      </c>
      <c r="I39" s="84">
        <f t="shared" si="15"/>
        <v>29204.800000000003</v>
      </c>
      <c r="J39" s="84">
        <f t="shared" si="15"/>
        <v>0</v>
      </c>
      <c r="K39" s="84">
        <f t="shared" si="15"/>
        <v>29204.800000000003</v>
      </c>
      <c r="L39" s="29">
        <f t="shared" si="2"/>
        <v>132.72616548050792</v>
      </c>
      <c r="M39" s="29"/>
      <c r="N39" s="29">
        <f t="shared" si="3"/>
        <v>132.72616548050792</v>
      </c>
      <c r="O39" s="29">
        <f t="shared" si="4"/>
        <v>100.23854224943626</v>
      </c>
      <c r="P39" s="29"/>
      <c r="Q39" s="29">
        <f t="shared" si="5"/>
        <v>100.23854224943626</v>
      </c>
    </row>
    <row r="40" spans="1:17" s="8" customFormat="1" ht="17.25" customHeight="1">
      <c r="A40" s="63" t="s">
        <v>57</v>
      </c>
      <c r="B40" s="60">
        <v>18010000</v>
      </c>
      <c r="C40" s="17">
        <f>C41+C42+C43+C44+C45+C46+C47+C48+C49</f>
        <v>8471.6</v>
      </c>
      <c r="D40" s="17">
        <f aca="true" t="shared" si="16" ref="D40:K40">D41+D42+D43+D44+D45+D46+D47+D48+D49</f>
        <v>0</v>
      </c>
      <c r="E40" s="17">
        <f t="shared" si="16"/>
        <v>8471.6</v>
      </c>
      <c r="F40" s="17">
        <f t="shared" si="16"/>
        <v>10704.5</v>
      </c>
      <c r="G40" s="17">
        <f t="shared" si="16"/>
        <v>0</v>
      </c>
      <c r="H40" s="17">
        <f t="shared" si="16"/>
        <v>10704.5</v>
      </c>
      <c r="I40" s="17">
        <f t="shared" si="16"/>
        <v>12528.000000000002</v>
      </c>
      <c r="J40" s="17">
        <f t="shared" si="16"/>
        <v>0</v>
      </c>
      <c r="K40" s="17">
        <f t="shared" si="16"/>
        <v>12528.000000000002</v>
      </c>
      <c r="L40" s="17">
        <f t="shared" si="2"/>
        <v>147.88233627650033</v>
      </c>
      <c r="M40" s="17"/>
      <c r="N40" s="17">
        <f t="shared" si="3"/>
        <v>147.88233627650033</v>
      </c>
      <c r="O40" s="17">
        <f t="shared" si="4"/>
        <v>117.03489186790603</v>
      </c>
      <c r="P40" s="17"/>
      <c r="Q40" s="17">
        <f t="shared" si="5"/>
        <v>117.03489186790603</v>
      </c>
    </row>
    <row r="41" spans="1:19" s="5" customFormat="1" ht="28.5" customHeight="1">
      <c r="A41" s="57" t="s">
        <v>87</v>
      </c>
      <c r="B41" s="52">
        <v>18010100</v>
      </c>
      <c r="C41" s="18">
        <v>33.5</v>
      </c>
      <c r="D41" s="18"/>
      <c r="E41" s="18">
        <f t="shared" si="7"/>
        <v>33.5</v>
      </c>
      <c r="F41" s="62">
        <v>33.5</v>
      </c>
      <c r="G41" s="18"/>
      <c r="H41" s="18">
        <f t="shared" si="8"/>
        <v>33.5</v>
      </c>
      <c r="I41" s="18">
        <v>21.7</v>
      </c>
      <c r="J41" s="18"/>
      <c r="K41" s="18">
        <f t="shared" si="9"/>
        <v>21.7</v>
      </c>
      <c r="L41" s="18">
        <f t="shared" si="2"/>
        <v>64.77611940298507</v>
      </c>
      <c r="M41" s="18"/>
      <c r="N41" s="18">
        <f t="shared" si="3"/>
        <v>64.77611940298507</v>
      </c>
      <c r="O41" s="18">
        <f t="shared" si="4"/>
        <v>64.77611940298507</v>
      </c>
      <c r="P41" s="18"/>
      <c r="Q41" s="18">
        <f t="shared" si="5"/>
        <v>64.77611940298507</v>
      </c>
      <c r="S41" s="86">
        <f>K41+K42+K43+K44</f>
        <v>1884.8</v>
      </c>
    </row>
    <row r="42" spans="1:19" s="5" customFormat="1" ht="28.5" customHeight="1">
      <c r="A42" s="57" t="s">
        <v>88</v>
      </c>
      <c r="B42" s="52">
        <v>18010200</v>
      </c>
      <c r="C42" s="18">
        <v>10</v>
      </c>
      <c r="D42" s="18"/>
      <c r="E42" s="18">
        <f t="shared" si="7"/>
        <v>10</v>
      </c>
      <c r="F42" s="62">
        <v>194</v>
      </c>
      <c r="G42" s="18"/>
      <c r="H42" s="18">
        <f t="shared" si="8"/>
        <v>194</v>
      </c>
      <c r="I42" s="18">
        <v>197.7</v>
      </c>
      <c r="J42" s="18"/>
      <c r="K42" s="18">
        <f t="shared" si="9"/>
        <v>197.7</v>
      </c>
      <c r="L42" s="18">
        <f t="shared" si="2"/>
        <v>1977</v>
      </c>
      <c r="M42" s="18"/>
      <c r="N42" s="18">
        <f t="shared" si="3"/>
        <v>1977</v>
      </c>
      <c r="O42" s="18">
        <f t="shared" si="4"/>
        <v>101.90721649484536</v>
      </c>
      <c r="P42" s="18"/>
      <c r="Q42" s="18">
        <f t="shared" si="5"/>
        <v>101.90721649484536</v>
      </c>
      <c r="S42" s="86">
        <f>H41+H42+H43+H44</f>
        <v>1394.1</v>
      </c>
    </row>
    <row r="43" spans="1:19" s="5" customFormat="1" ht="28.5" customHeight="1">
      <c r="A43" s="57" t="s">
        <v>89</v>
      </c>
      <c r="B43" s="52">
        <v>18010300</v>
      </c>
      <c r="C43" s="18">
        <v>35</v>
      </c>
      <c r="D43" s="18"/>
      <c r="E43" s="18">
        <f t="shared" si="7"/>
        <v>35</v>
      </c>
      <c r="F43" s="62">
        <v>668.2</v>
      </c>
      <c r="G43" s="18"/>
      <c r="H43" s="18">
        <f t="shared" si="8"/>
        <v>668.2</v>
      </c>
      <c r="I43" s="18">
        <v>1170.2</v>
      </c>
      <c r="J43" s="18"/>
      <c r="K43" s="18">
        <f t="shared" si="9"/>
        <v>1170.2</v>
      </c>
      <c r="L43" s="18">
        <f t="shared" si="2"/>
        <v>3343.4285714285716</v>
      </c>
      <c r="M43" s="18"/>
      <c r="N43" s="18">
        <f t="shared" si="3"/>
        <v>3343.4285714285716</v>
      </c>
      <c r="O43" s="18">
        <f t="shared" si="4"/>
        <v>175.12720742292726</v>
      </c>
      <c r="P43" s="18"/>
      <c r="Q43" s="18">
        <f t="shared" si="5"/>
        <v>175.12720742292726</v>
      </c>
      <c r="S43" s="5">
        <f>S41/S42*100</f>
        <v>135.19833584391364</v>
      </c>
    </row>
    <row r="44" spans="1:17" s="5" customFormat="1" ht="28.5" customHeight="1">
      <c r="A44" s="57" t="s">
        <v>90</v>
      </c>
      <c r="B44" s="52">
        <v>18010400</v>
      </c>
      <c r="C44" s="18">
        <v>498.4</v>
      </c>
      <c r="D44" s="18"/>
      <c r="E44" s="18">
        <f t="shared" si="7"/>
        <v>498.4</v>
      </c>
      <c r="F44" s="62">
        <v>498.4</v>
      </c>
      <c r="G44" s="18"/>
      <c r="H44" s="18">
        <f t="shared" si="8"/>
        <v>498.4</v>
      </c>
      <c r="I44" s="18">
        <v>495.2</v>
      </c>
      <c r="J44" s="18"/>
      <c r="K44" s="18">
        <f t="shared" si="9"/>
        <v>495.2</v>
      </c>
      <c r="L44" s="18">
        <f t="shared" si="2"/>
        <v>99.35794542536117</v>
      </c>
      <c r="M44" s="18"/>
      <c r="N44" s="18">
        <f t="shared" si="3"/>
        <v>99.35794542536117</v>
      </c>
      <c r="O44" s="18">
        <f t="shared" si="4"/>
        <v>99.35794542536117</v>
      </c>
      <c r="P44" s="18"/>
      <c r="Q44" s="18">
        <f t="shared" si="5"/>
        <v>99.35794542536117</v>
      </c>
    </row>
    <row r="45" spans="1:17" s="5" customFormat="1" ht="15" customHeight="1">
      <c r="A45" s="57" t="s">
        <v>91</v>
      </c>
      <c r="B45" s="52">
        <v>18010500</v>
      </c>
      <c r="C45" s="18">
        <v>1026.3</v>
      </c>
      <c r="D45" s="18"/>
      <c r="E45" s="18">
        <f t="shared" si="7"/>
        <v>1026.3</v>
      </c>
      <c r="F45" s="62">
        <v>1106.3</v>
      </c>
      <c r="G45" s="18"/>
      <c r="H45" s="18">
        <f t="shared" si="8"/>
        <v>1106.3</v>
      </c>
      <c r="I45" s="18">
        <v>1060.3</v>
      </c>
      <c r="J45" s="18"/>
      <c r="K45" s="18">
        <f t="shared" si="9"/>
        <v>1060.3</v>
      </c>
      <c r="L45" s="18">
        <f t="shared" si="2"/>
        <v>103.31287148007404</v>
      </c>
      <c r="M45" s="18"/>
      <c r="N45" s="18">
        <f t="shared" si="3"/>
        <v>103.31287148007404</v>
      </c>
      <c r="O45" s="18">
        <f t="shared" si="4"/>
        <v>95.84199584199584</v>
      </c>
      <c r="P45" s="18"/>
      <c r="Q45" s="18">
        <f t="shared" si="5"/>
        <v>95.84199584199584</v>
      </c>
    </row>
    <row r="46" spans="1:17" s="5" customFormat="1" ht="15" customHeight="1">
      <c r="A46" s="57" t="s">
        <v>92</v>
      </c>
      <c r="B46" s="52">
        <v>18010600</v>
      </c>
      <c r="C46" s="18">
        <v>5473.1</v>
      </c>
      <c r="D46" s="18"/>
      <c r="E46" s="18">
        <f t="shared" si="7"/>
        <v>5473.1</v>
      </c>
      <c r="F46" s="62">
        <v>6113.1</v>
      </c>
      <c r="G46" s="18"/>
      <c r="H46" s="18">
        <f t="shared" si="8"/>
        <v>6113.1</v>
      </c>
      <c r="I46" s="18">
        <v>7228.1</v>
      </c>
      <c r="J46" s="18"/>
      <c r="K46" s="18">
        <f t="shared" si="9"/>
        <v>7228.1</v>
      </c>
      <c r="L46" s="18">
        <f t="shared" si="2"/>
        <v>132.06592242056604</v>
      </c>
      <c r="M46" s="18"/>
      <c r="N46" s="18">
        <f t="shared" si="3"/>
        <v>132.06592242056604</v>
      </c>
      <c r="O46" s="18">
        <f t="shared" si="4"/>
        <v>118.23951841128068</v>
      </c>
      <c r="P46" s="18"/>
      <c r="Q46" s="18">
        <f t="shared" si="5"/>
        <v>118.23951841128068</v>
      </c>
    </row>
    <row r="47" spans="1:17" s="5" customFormat="1" ht="15" customHeight="1">
      <c r="A47" s="57" t="s">
        <v>93</v>
      </c>
      <c r="B47" s="52">
        <v>18010700</v>
      </c>
      <c r="C47" s="18">
        <v>767.7</v>
      </c>
      <c r="D47" s="18"/>
      <c r="E47" s="18">
        <f t="shared" si="7"/>
        <v>767.7</v>
      </c>
      <c r="F47" s="62">
        <v>866.9</v>
      </c>
      <c r="G47" s="18"/>
      <c r="H47" s="18">
        <f t="shared" si="8"/>
        <v>866.9</v>
      </c>
      <c r="I47" s="18">
        <v>1008.6</v>
      </c>
      <c r="J47" s="18"/>
      <c r="K47" s="18">
        <f t="shared" si="9"/>
        <v>1008.6</v>
      </c>
      <c r="L47" s="18">
        <f t="shared" si="2"/>
        <v>131.37944509574052</v>
      </c>
      <c r="M47" s="18"/>
      <c r="N47" s="18">
        <f t="shared" si="3"/>
        <v>131.37944509574052</v>
      </c>
      <c r="O47" s="18">
        <f t="shared" si="4"/>
        <v>116.34559926173722</v>
      </c>
      <c r="P47" s="18"/>
      <c r="Q47" s="18">
        <f t="shared" si="5"/>
        <v>116.34559926173722</v>
      </c>
    </row>
    <row r="48" spans="1:17" s="5" customFormat="1" ht="15" customHeight="1">
      <c r="A48" s="57" t="s">
        <v>94</v>
      </c>
      <c r="B48" s="52">
        <v>18010900</v>
      </c>
      <c r="C48" s="18">
        <v>583.9</v>
      </c>
      <c r="D48" s="18"/>
      <c r="E48" s="18">
        <f t="shared" si="7"/>
        <v>583.9</v>
      </c>
      <c r="F48" s="62">
        <v>1180.4</v>
      </c>
      <c r="G48" s="18"/>
      <c r="H48" s="18">
        <f t="shared" si="8"/>
        <v>1180.4</v>
      </c>
      <c r="I48" s="18">
        <v>1331.6</v>
      </c>
      <c r="J48" s="18"/>
      <c r="K48" s="18">
        <f t="shared" si="9"/>
        <v>1331.6</v>
      </c>
      <c r="L48" s="18">
        <f t="shared" si="2"/>
        <v>228.05274875834903</v>
      </c>
      <c r="M48" s="18"/>
      <c r="N48" s="18">
        <f t="shared" si="3"/>
        <v>228.05274875834903</v>
      </c>
      <c r="O48" s="18">
        <f t="shared" si="4"/>
        <v>112.80921721450355</v>
      </c>
      <c r="P48" s="18"/>
      <c r="Q48" s="18">
        <f t="shared" si="5"/>
        <v>112.80921721450355</v>
      </c>
    </row>
    <row r="49" spans="1:17" s="5" customFormat="1" ht="15" customHeight="1">
      <c r="A49" s="57" t="s">
        <v>95</v>
      </c>
      <c r="B49" s="52">
        <v>18011100</v>
      </c>
      <c r="C49" s="18">
        <v>43.7</v>
      </c>
      <c r="D49" s="18"/>
      <c r="E49" s="18">
        <f t="shared" si="7"/>
        <v>43.7</v>
      </c>
      <c r="F49" s="62">
        <v>43.7</v>
      </c>
      <c r="G49" s="18"/>
      <c r="H49" s="18">
        <f t="shared" si="8"/>
        <v>43.7</v>
      </c>
      <c r="I49" s="18">
        <v>14.6</v>
      </c>
      <c r="J49" s="18"/>
      <c r="K49" s="18">
        <f t="shared" si="9"/>
        <v>14.6</v>
      </c>
      <c r="L49" s="18">
        <f t="shared" si="2"/>
        <v>33.40961098398169</v>
      </c>
      <c r="M49" s="18"/>
      <c r="N49" s="18">
        <f t="shared" si="3"/>
        <v>33.40961098398169</v>
      </c>
      <c r="O49" s="18">
        <f t="shared" si="4"/>
        <v>33.40961098398169</v>
      </c>
      <c r="P49" s="18"/>
      <c r="Q49" s="18">
        <f t="shared" si="5"/>
        <v>33.40961098398169</v>
      </c>
    </row>
    <row r="50" spans="1:17" s="8" customFormat="1" ht="15" customHeight="1">
      <c r="A50" s="63" t="s">
        <v>58</v>
      </c>
      <c r="B50" s="60">
        <v>18030000</v>
      </c>
      <c r="C50" s="17">
        <f>C51</f>
        <v>23.8</v>
      </c>
      <c r="D50" s="17"/>
      <c r="E50" s="17">
        <f t="shared" si="7"/>
        <v>23.8</v>
      </c>
      <c r="F50" s="64">
        <f>F51</f>
        <v>23.8</v>
      </c>
      <c r="G50" s="17"/>
      <c r="H50" s="17">
        <f t="shared" si="8"/>
        <v>23.8</v>
      </c>
      <c r="I50" s="17">
        <f>I51</f>
        <v>29.8</v>
      </c>
      <c r="J50" s="17"/>
      <c r="K50" s="17">
        <f t="shared" si="9"/>
        <v>29.8</v>
      </c>
      <c r="L50" s="17">
        <f t="shared" si="2"/>
        <v>125.21008403361344</v>
      </c>
      <c r="M50" s="17"/>
      <c r="N50" s="17">
        <f t="shared" si="3"/>
        <v>125.21008403361344</v>
      </c>
      <c r="O50" s="17">
        <f t="shared" si="4"/>
        <v>125.21008403361344</v>
      </c>
      <c r="P50" s="17"/>
      <c r="Q50" s="17">
        <f t="shared" si="5"/>
        <v>125.21008403361344</v>
      </c>
    </row>
    <row r="51" spans="1:17" s="5" customFormat="1" ht="15" customHeight="1">
      <c r="A51" s="56" t="s">
        <v>96</v>
      </c>
      <c r="B51" s="52">
        <v>18030200</v>
      </c>
      <c r="C51" s="18">
        <v>23.8</v>
      </c>
      <c r="D51" s="18"/>
      <c r="E51" s="18">
        <f t="shared" si="7"/>
        <v>23.8</v>
      </c>
      <c r="F51" s="58">
        <v>23.8</v>
      </c>
      <c r="G51" s="18"/>
      <c r="H51" s="18">
        <f t="shared" si="8"/>
        <v>23.8</v>
      </c>
      <c r="I51" s="18">
        <v>29.8</v>
      </c>
      <c r="J51" s="18"/>
      <c r="K51" s="18">
        <f t="shared" si="9"/>
        <v>29.8</v>
      </c>
      <c r="L51" s="18">
        <f t="shared" si="2"/>
        <v>125.21008403361344</v>
      </c>
      <c r="M51" s="18"/>
      <c r="N51" s="18">
        <f t="shared" si="3"/>
        <v>125.21008403361344</v>
      </c>
      <c r="O51" s="18">
        <f t="shared" si="4"/>
        <v>125.21008403361344</v>
      </c>
      <c r="P51" s="18"/>
      <c r="Q51" s="18">
        <f t="shared" si="5"/>
        <v>125.21008403361344</v>
      </c>
    </row>
    <row r="52" spans="1:17" s="8" customFormat="1" ht="15" customHeight="1">
      <c r="A52" s="63" t="s">
        <v>59</v>
      </c>
      <c r="B52" s="60">
        <v>18050000</v>
      </c>
      <c r="C52" s="17">
        <f>C53+C54+C55</f>
        <v>13508.4</v>
      </c>
      <c r="D52" s="17">
        <f>D53+D54+D55</f>
        <v>0</v>
      </c>
      <c r="E52" s="17">
        <f aca="true" t="shared" si="17" ref="E52:K52">E53+E54+E55</f>
        <v>13508.4</v>
      </c>
      <c r="F52" s="17">
        <f>F53+F54+F55</f>
        <v>18407</v>
      </c>
      <c r="G52" s="17">
        <f t="shared" si="17"/>
        <v>0</v>
      </c>
      <c r="H52" s="17">
        <f t="shared" si="17"/>
        <v>18407</v>
      </c>
      <c r="I52" s="17">
        <f>I53+I54+I55</f>
        <v>16647</v>
      </c>
      <c r="J52" s="17">
        <f t="shared" si="17"/>
        <v>0</v>
      </c>
      <c r="K52" s="17">
        <f t="shared" si="17"/>
        <v>16647</v>
      </c>
      <c r="L52" s="17">
        <f t="shared" si="2"/>
        <v>123.23443190903438</v>
      </c>
      <c r="M52" s="17"/>
      <c r="N52" s="17">
        <f t="shared" si="3"/>
        <v>123.23443190903438</v>
      </c>
      <c r="O52" s="17">
        <f t="shared" si="4"/>
        <v>90.4384201662411</v>
      </c>
      <c r="P52" s="17"/>
      <c r="Q52" s="17">
        <f t="shared" si="5"/>
        <v>90.4384201662411</v>
      </c>
    </row>
    <row r="53" spans="1:17" s="5" customFormat="1" ht="15" customHeight="1">
      <c r="A53" s="56" t="s">
        <v>97</v>
      </c>
      <c r="B53" s="52">
        <v>18050300</v>
      </c>
      <c r="C53" s="18">
        <v>3322.6</v>
      </c>
      <c r="D53" s="18"/>
      <c r="E53" s="18">
        <f t="shared" si="7"/>
        <v>3322.6</v>
      </c>
      <c r="F53" s="62">
        <v>5222.6</v>
      </c>
      <c r="G53" s="18"/>
      <c r="H53" s="18">
        <f t="shared" si="8"/>
        <v>5222.6</v>
      </c>
      <c r="I53" s="18">
        <v>3803.9</v>
      </c>
      <c r="J53" s="18"/>
      <c r="K53" s="18">
        <f t="shared" si="9"/>
        <v>3803.9</v>
      </c>
      <c r="L53" s="18">
        <f t="shared" si="2"/>
        <v>114.48564377294889</v>
      </c>
      <c r="M53" s="18"/>
      <c r="N53" s="18">
        <f t="shared" si="3"/>
        <v>114.48564377294889</v>
      </c>
      <c r="O53" s="18">
        <f t="shared" si="4"/>
        <v>72.83536935625932</v>
      </c>
      <c r="P53" s="18"/>
      <c r="Q53" s="18">
        <f t="shared" si="5"/>
        <v>72.83536935625932</v>
      </c>
    </row>
    <row r="54" spans="1:17" s="5" customFormat="1" ht="15" customHeight="1">
      <c r="A54" s="56" t="s">
        <v>98</v>
      </c>
      <c r="B54" s="52">
        <v>18050400</v>
      </c>
      <c r="C54" s="18">
        <v>2616.6</v>
      </c>
      <c r="D54" s="18"/>
      <c r="E54" s="18">
        <f t="shared" si="7"/>
        <v>2616.6</v>
      </c>
      <c r="F54" s="62">
        <v>3636.6</v>
      </c>
      <c r="G54" s="18"/>
      <c r="H54" s="18">
        <f t="shared" si="8"/>
        <v>3636.6</v>
      </c>
      <c r="I54" s="18">
        <v>4032</v>
      </c>
      <c r="J54" s="18"/>
      <c r="K54" s="18">
        <f t="shared" si="9"/>
        <v>4032</v>
      </c>
      <c r="L54" s="18">
        <f t="shared" si="2"/>
        <v>154.09309791332265</v>
      </c>
      <c r="M54" s="18"/>
      <c r="N54" s="18">
        <f t="shared" si="3"/>
        <v>154.09309791332265</v>
      </c>
      <c r="O54" s="18">
        <f t="shared" si="4"/>
        <v>110.87279326843755</v>
      </c>
      <c r="P54" s="18"/>
      <c r="Q54" s="18">
        <f t="shared" si="5"/>
        <v>110.87279326843755</v>
      </c>
    </row>
    <row r="55" spans="1:17" s="5" customFormat="1" ht="39" customHeight="1">
      <c r="A55" s="57" t="s">
        <v>99</v>
      </c>
      <c r="B55" s="52">
        <v>18050500</v>
      </c>
      <c r="C55" s="39">
        <v>7569.2</v>
      </c>
      <c r="D55" s="39"/>
      <c r="E55" s="39">
        <f t="shared" si="7"/>
        <v>7569.2</v>
      </c>
      <c r="F55" s="62">
        <v>9547.8</v>
      </c>
      <c r="G55" s="18"/>
      <c r="H55" s="18">
        <f t="shared" si="8"/>
        <v>9547.8</v>
      </c>
      <c r="I55" s="18">
        <v>8811.1</v>
      </c>
      <c r="J55" s="18"/>
      <c r="K55" s="18">
        <f t="shared" si="9"/>
        <v>8811.1</v>
      </c>
      <c r="L55" s="18">
        <f t="shared" si="2"/>
        <v>116.40728214342334</v>
      </c>
      <c r="M55" s="18"/>
      <c r="N55" s="18">
        <f t="shared" si="3"/>
        <v>116.40728214342334</v>
      </c>
      <c r="O55" s="18">
        <f t="shared" si="4"/>
        <v>92.28408638639269</v>
      </c>
      <c r="P55" s="18"/>
      <c r="Q55" s="18">
        <f t="shared" si="5"/>
        <v>92.28408638639269</v>
      </c>
    </row>
    <row r="56" spans="1:17" s="14" customFormat="1" ht="18" customHeight="1">
      <c r="A56" s="54" t="s">
        <v>65</v>
      </c>
      <c r="B56" s="55">
        <v>19000000</v>
      </c>
      <c r="C56" s="15"/>
      <c r="D56" s="15">
        <f>D57</f>
        <v>500</v>
      </c>
      <c r="E56" s="15">
        <f aca="true" t="shared" si="18" ref="E56:K56">E57</f>
        <v>500</v>
      </c>
      <c r="F56" s="15">
        <f t="shared" si="18"/>
        <v>0</v>
      </c>
      <c r="G56" s="15">
        <f t="shared" si="18"/>
        <v>1092</v>
      </c>
      <c r="H56" s="15">
        <f>H57</f>
        <v>1092</v>
      </c>
      <c r="I56" s="15">
        <f t="shared" si="18"/>
        <v>0</v>
      </c>
      <c r="J56" s="15">
        <f t="shared" si="18"/>
        <v>1340.1999999999998</v>
      </c>
      <c r="K56" s="15">
        <f t="shared" si="18"/>
        <v>1340.1999999999998</v>
      </c>
      <c r="L56" s="15"/>
      <c r="M56" s="15">
        <f aca="true" t="shared" si="19" ref="M56:M64">J56/D56*100</f>
        <v>268.03999999999996</v>
      </c>
      <c r="N56" s="15">
        <f t="shared" si="3"/>
        <v>268.03999999999996</v>
      </c>
      <c r="O56" s="15"/>
      <c r="P56" s="15">
        <f>J56/G56*100</f>
        <v>122.72893772893771</v>
      </c>
      <c r="Q56" s="15">
        <f>K56/H56*100</f>
        <v>122.72893772893771</v>
      </c>
    </row>
    <row r="57" spans="1:17" s="5" customFormat="1" ht="18" customHeight="1">
      <c r="A57" s="56" t="s">
        <v>66</v>
      </c>
      <c r="B57" s="52">
        <v>19010000</v>
      </c>
      <c r="C57" s="18"/>
      <c r="D57" s="18">
        <f>D58+D59+D60</f>
        <v>500</v>
      </c>
      <c r="E57" s="18">
        <f aca="true" t="shared" si="20" ref="E57:K57">E58+E59+E60</f>
        <v>500</v>
      </c>
      <c r="F57" s="18">
        <f t="shared" si="20"/>
        <v>0</v>
      </c>
      <c r="G57" s="18">
        <f t="shared" si="20"/>
        <v>1092</v>
      </c>
      <c r="H57" s="18">
        <f>H58+H59+H60</f>
        <v>1092</v>
      </c>
      <c r="I57" s="18">
        <f t="shared" si="20"/>
        <v>0</v>
      </c>
      <c r="J57" s="18">
        <f>J58+J59+J60</f>
        <v>1340.1999999999998</v>
      </c>
      <c r="K57" s="18">
        <f t="shared" si="20"/>
        <v>1340.1999999999998</v>
      </c>
      <c r="L57" s="18"/>
      <c r="M57" s="18">
        <f t="shared" si="19"/>
        <v>268.03999999999996</v>
      </c>
      <c r="N57" s="18">
        <f t="shared" si="3"/>
        <v>268.03999999999996</v>
      </c>
      <c r="O57" s="18"/>
      <c r="P57" s="18">
        <f aca="true" t="shared" si="21" ref="P57:P64">J57/G57*100</f>
        <v>122.72893772893771</v>
      </c>
      <c r="Q57" s="18">
        <f t="shared" si="5"/>
        <v>122.72893772893771</v>
      </c>
    </row>
    <row r="58" spans="1:17" s="5" customFormat="1" ht="39.75" customHeight="1">
      <c r="A58" s="57" t="s">
        <v>106</v>
      </c>
      <c r="B58" s="52">
        <v>19010100</v>
      </c>
      <c r="C58" s="18"/>
      <c r="D58" s="18">
        <v>500</v>
      </c>
      <c r="E58" s="18">
        <f>C58+D58</f>
        <v>500</v>
      </c>
      <c r="F58" s="28"/>
      <c r="G58" s="18">
        <v>333.3</v>
      </c>
      <c r="H58" s="18">
        <f>F58+G58</f>
        <v>333.3</v>
      </c>
      <c r="I58" s="28"/>
      <c r="J58" s="18">
        <v>9.1</v>
      </c>
      <c r="K58" s="18">
        <f t="shared" si="9"/>
        <v>9.1</v>
      </c>
      <c r="L58" s="18"/>
      <c r="M58" s="18">
        <f t="shared" si="19"/>
        <v>1.82</v>
      </c>
      <c r="N58" s="18">
        <f t="shared" si="3"/>
        <v>1.82</v>
      </c>
      <c r="O58" s="18"/>
      <c r="P58" s="18">
        <f t="shared" si="21"/>
        <v>2.73027302730273</v>
      </c>
      <c r="Q58" s="18">
        <f t="shared" si="5"/>
        <v>2.73027302730273</v>
      </c>
    </row>
    <row r="59" spans="1:17" s="5" customFormat="1" ht="16.5" customHeight="1">
      <c r="A59" s="65" t="s">
        <v>107</v>
      </c>
      <c r="B59" s="52">
        <v>19010200</v>
      </c>
      <c r="C59" s="18"/>
      <c r="D59" s="18"/>
      <c r="E59" s="18">
        <f t="shared" si="7"/>
        <v>0</v>
      </c>
      <c r="F59" s="28"/>
      <c r="G59" s="18">
        <v>756.6</v>
      </c>
      <c r="H59" s="18">
        <f t="shared" si="8"/>
        <v>756.6</v>
      </c>
      <c r="I59" s="28"/>
      <c r="J59" s="18">
        <v>1328.6</v>
      </c>
      <c r="K59" s="18">
        <f t="shared" si="9"/>
        <v>1328.6</v>
      </c>
      <c r="L59" s="18"/>
      <c r="M59" s="18"/>
      <c r="N59" s="18"/>
      <c r="O59" s="18"/>
      <c r="P59" s="18">
        <f t="shared" si="21"/>
        <v>175.60137457044672</v>
      </c>
      <c r="Q59" s="18">
        <f t="shared" si="5"/>
        <v>175.60137457044672</v>
      </c>
    </row>
    <row r="60" spans="1:17" s="5" customFormat="1" ht="29.25" customHeight="1">
      <c r="A60" s="66" t="s">
        <v>108</v>
      </c>
      <c r="B60" s="52">
        <v>19010300</v>
      </c>
      <c r="C60" s="18"/>
      <c r="D60" s="18"/>
      <c r="E60" s="18">
        <f t="shared" si="7"/>
        <v>0</v>
      </c>
      <c r="F60" s="28"/>
      <c r="G60" s="88">
        <v>2.1</v>
      </c>
      <c r="H60" s="18">
        <f t="shared" si="8"/>
        <v>2.1</v>
      </c>
      <c r="I60" s="28"/>
      <c r="J60" s="18">
        <v>2.5</v>
      </c>
      <c r="K60" s="18">
        <f t="shared" si="9"/>
        <v>2.5</v>
      </c>
      <c r="L60" s="18"/>
      <c r="M60" s="18"/>
      <c r="N60" s="18"/>
      <c r="O60" s="18"/>
      <c r="P60" s="18">
        <f t="shared" si="21"/>
        <v>119.04761904761905</v>
      </c>
      <c r="Q60" s="18">
        <f t="shared" si="5"/>
        <v>119.04761904761905</v>
      </c>
    </row>
    <row r="61" spans="1:17" s="22" customFormat="1" ht="17.25" customHeight="1">
      <c r="A61" s="23" t="s">
        <v>13</v>
      </c>
      <c r="B61" s="23">
        <v>20000000</v>
      </c>
      <c r="C61" s="21">
        <f>C65+C72+C77+C80+C83+C84+C89</f>
        <v>333.7</v>
      </c>
      <c r="D61" s="21">
        <f>D65+D71+D84+D89</f>
        <v>400</v>
      </c>
      <c r="E61" s="21">
        <f>E65+E71+E84+E89+E83</f>
        <v>733.7</v>
      </c>
      <c r="F61" s="21">
        <f>F65+F72+F77+F80+F83+F84+F89+F95</f>
        <v>727.3</v>
      </c>
      <c r="G61" s="21">
        <f>G65+G72+G77+G80+G83+G84+G89</f>
        <v>1816.1</v>
      </c>
      <c r="H61" s="21">
        <f>H65+H72+H77+H80+H83+H84+H89+H95</f>
        <v>2543.3999999999996</v>
      </c>
      <c r="I61" s="21">
        <f>I65+I72+I77+I80+I83+I84+I89+I95</f>
        <v>813.5</v>
      </c>
      <c r="J61" s="21">
        <f>J65+J72+J77+J80+J83+J84+J89+J96</f>
        <v>2474.13</v>
      </c>
      <c r="K61" s="21">
        <f>K65+K72+K77+K80+K83+K84+K89+K95+K96</f>
        <v>3287.6299999999997</v>
      </c>
      <c r="L61" s="45">
        <f t="shared" si="2"/>
        <v>243.78183997602636</v>
      </c>
      <c r="M61" s="45">
        <f t="shared" si="19"/>
        <v>618.5325</v>
      </c>
      <c r="N61" s="45">
        <f t="shared" si="3"/>
        <v>448.0891372495569</v>
      </c>
      <c r="O61" s="45">
        <f t="shared" si="4"/>
        <v>111.85205554791695</v>
      </c>
      <c r="P61" s="45">
        <f t="shared" si="21"/>
        <v>136.23313694179836</v>
      </c>
      <c r="Q61" s="45">
        <f t="shared" si="5"/>
        <v>129.26122513171345</v>
      </c>
    </row>
    <row r="62" spans="1:17" s="14" customFormat="1" ht="15.75" hidden="1">
      <c r="A62" s="50" t="s">
        <v>14</v>
      </c>
      <c r="B62" s="34">
        <v>21000000</v>
      </c>
      <c r="C62" s="15"/>
      <c r="D62" s="15"/>
      <c r="E62" s="17">
        <f t="shared" si="7"/>
        <v>0</v>
      </c>
      <c r="F62" s="15"/>
      <c r="G62" s="15"/>
      <c r="H62" s="17">
        <f t="shared" si="8"/>
        <v>0</v>
      </c>
      <c r="I62" s="15"/>
      <c r="J62" s="15"/>
      <c r="K62" s="17">
        <f t="shared" si="9"/>
        <v>0</v>
      </c>
      <c r="L62" s="45" t="e">
        <f t="shared" si="2"/>
        <v>#DIV/0!</v>
      </c>
      <c r="M62" s="45" t="e">
        <f t="shared" si="19"/>
        <v>#DIV/0!</v>
      </c>
      <c r="N62" s="45" t="e">
        <f t="shared" si="3"/>
        <v>#DIV/0!</v>
      </c>
      <c r="O62" s="45" t="e">
        <f t="shared" si="4"/>
        <v>#DIV/0!</v>
      </c>
      <c r="P62" s="45" t="e">
        <f t="shared" si="21"/>
        <v>#DIV/0!</v>
      </c>
      <c r="Q62" s="45" t="e">
        <f t="shared" si="5"/>
        <v>#DIV/0!</v>
      </c>
    </row>
    <row r="63" spans="1:17" s="14" customFormat="1" ht="15.75" hidden="1">
      <c r="A63" s="56" t="s">
        <v>74</v>
      </c>
      <c r="B63" s="3">
        <v>21050000</v>
      </c>
      <c r="C63" s="15"/>
      <c r="D63" s="15"/>
      <c r="E63" s="17">
        <f t="shared" si="7"/>
        <v>0</v>
      </c>
      <c r="F63" s="15"/>
      <c r="G63" s="15"/>
      <c r="H63" s="17">
        <f t="shared" si="8"/>
        <v>0</v>
      </c>
      <c r="I63" s="18"/>
      <c r="J63" s="18"/>
      <c r="K63" s="17">
        <f t="shared" si="9"/>
        <v>0</v>
      </c>
      <c r="L63" s="45" t="e">
        <f t="shared" si="2"/>
        <v>#DIV/0!</v>
      </c>
      <c r="M63" s="45" t="e">
        <f t="shared" si="19"/>
        <v>#DIV/0!</v>
      </c>
      <c r="N63" s="45" t="e">
        <f t="shared" si="3"/>
        <v>#DIV/0!</v>
      </c>
      <c r="O63" s="45" t="e">
        <f t="shared" si="4"/>
        <v>#DIV/0!</v>
      </c>
      <c r="P63" s="45" t="e">
        <f t="shared" si="21"/>
        <v>#DIV/0!</v>
      </c>
      <c r="Q63" s="45" t="e">
        <f t="shared" si="5"/>
        <v>#DIV/0!</v>
      </c>
    </row>
    <row r="64" spans="1:17" s="8" customFormat="1" ht="15.75" hidden="1">
      <c r="A64" s="56" t="s">
        <v>75</v>
      </c>
      <c r="B64" s="3">
        <v>21080000</v>
      </c>
      <c r="C64" s="17"/>
      <c r="D64" s="17"/>
      <c r="E64" s="17">
        <f t="shared" si="7"/>
        <v>0</v>
      </c>
      <c r="F64" s="58"/>
      <c r="G64" s="18"/>
      <c r="H64" s="17">
        <f t="shared" si="8"/>
        <v>0</v>
      </c>
      <c r="I64" s="18"/>
      <c r="J64" s="17"/>
      <c r="K64" s="17">
        <f t="shared" si="9"/>
        <v>0</v>
      </c>
      <c r="L64" s="45" t="e">
        <f t="shared" si="2"/>
        <v>#DIV/0!</v>
      </c>
      <c r="M64" s="45" t="e">
        <f t="shared" si="19"/>
        <v>#DIV/0!</v>
      </c>
      <c r="N64" s="45" t="e">
        <f t="shared" si="3"/>
        <v>#DIV/0!</v>
      </c>
      <c r="O64" s="45" t="e">
        <f t="shared" si="4"/>
        <v>#DIV/0!</v>
      </c>
      <c r="P64" s="45" t="e">
        <f t="shared" si="21"/>
        <v>#DIV/0!</v>
      </c>
      <c r="Q64" s="45" t="e">
        <f t="shared" si="5"/>
        <v>#DIV/0!</v>
      </c>
    </row>
    <row r="65" spans="1:17" s="8" customFormat="1" ht="15.75" customHeight="1">
      <c r="A65" s="54" t="s">
        <v>14</v>
      </c>
      <c r="B65" s="34">
        <v>21000000</v>
      </c>
      <c r="C65" s="15">
        <f>C66</f>
        <v>129</v>
      </c>
      <c r="D65" s="15">
        <f>D66+D67+D68</f>
        <v>0</v>
      </c>
      <c r="E65" s="15">
        <f>E66</f>
        <v>129</v>
      </c>
      <c r="F65" s="15">
        <f>F66</f>
        <v>304.8</v>
      </c>
      <c r="G65" s="15">
        <f>G66+G67+G68</f>
        <v>0</v>
      </c>
      <c r="H65" s="15">
        <f>H66</f>
        <v>304.8</v>
      </c>
      <c r="I65" s="15">
        <f>I66</f>
        <v>330.8</v>
      </c>
      <c r="J65" s="15">
        <f>J66</f>
        <v>0</v>
      </c>
      <c r="K65" s="15">
        <f>K66</f>
        <v>330.8</v>
      </c>
      <c r="L65" s="17">
        <f t="shared" si="2"/>
        <v>256.4341085271318</v>
      </c>
      <c r="M65" s="17"/>
      <c r="N65" s="17">
        <f t="shared" si="3"/>
        <v>256.4341085271318</v>
      </c>
      <c r="O65" s="17">
        <f t="shared" si="4"/>
        <v>108.53018372703411</v>
      </c>
      <c r="P65" s="17"/>
      <c r="Q65" s="17">
        <f t="shared" si="5"/>
        <v>108.53018372703411</v>
      </c>
    </row>
    <row r="66" spans="1:17" s="8" customFormat="1" ht="15.75" customHeight="1">
      <c r="A66" s="56" t="s">
        <v>75</v>
      </c>
      <c r="B66" s="3">
        <v>21080000</v>
      </c>
      <c r="C66" s="18">
        <f>C67+C68+C69</f>
        <v>129</v>
      </c>
      <c r="D66" s="18">
        <f aca="true" t="shared" si="22" ref="D66:J66">D67+D68+D69</f>
        <v>0</v>
      </c>
      <c r="E66" s="18">
        <f>E67+E68+E69</f>
        <v>129</v>
      </c>
      <c r="F66" s="18">
        <f>F67+F68+F69</f>
        <v>304.8</v>
      </c>
      <c r="G66" s="18">
        <f t="shared" si="22"/>
        <v>0</v>
      </c>
      <c r="H66" s="18">
        <f t="shared" si="22"/>
        <v>304.8</v>
      </c>
      <c r="I66" s="18">
        <f>I67+I68+I69</f>
        <v>330.8</v>
      </c>
      <c r="J66" s="18">
        <f t="shared" si="22"/>
        <v>0</v>
      </c>
      <c r="K66" s="18">
        <f>K67+K68+K69</f>
        <v>330.8</v>
      </c>
      <c r="L66" s="18">
        <f t="shared" si="2"/>
        <v>256.4341085271318</v>
      </c>
      <c r="M66" s="18"/>
      <c r="N66" s="18">
        <f t="shared" si="3"/>
        <v>256.4341085271318</v>
      </c>
      <c r="O66" s="18">
        <f t="shared" si="4"/>
        <v>108.53018372703411</v>
      </c>
      <c r="P66" s="18"/>
      <c r="Q66" s="18">
        <f t="shared" si="5"/>
        <v>108.53018372703411</v>
      </c>
    </row>
    <row r="67" spans="1:17" s="8" customFormat="1" ht="15.75" customHeight="1">
      <c r="A67" s="56" t="s">
        <v>100</v>
      </c>
      <c r="B67" s="3">
        <v>21081100</v>
      </c>
      <c r="C67" s="18">
        <v>2</v>
      </c>
      <c r="D67" s="18"/>
      <c r="E67" s="18">
        <f t="shared" si="7"/>
        <v>2</v>
      </c>
      <c r="F67" s="62">
        <v>35.8</v>
      </c>
      <c r="G67" s="18"/>
      <c r="H67" s="18">
        <f t="shared" si="8"/>
        <v>35.8</v>
      </c>
      <c r="I67" s="18">
        <v>38.4</v>
      </c>
      <c r="J67" s="18"/>
      <c r="K67" s="18">
        <f t="shared" si="9"/>
        <v>38.4</v>
      </c>
      <c r="L67" s="18">
        <f t="shared" si="2"/>
        <v>1920</v>
      </c>
      <c r="M67" s="18"/>
      <c r="N67" s="18">
        <f t="shared" si="3"/>
        <v>1920</v>
      </c>
      <c r="O67" s="18">
        <f t="shared" si="4"/>
        <v>107.26256983240224</v>
      </c>
      <c r="P67" s="18"/>
      <c r="Q67" s="18">
        <f t="shared" si="5"/>
        <v>107.26256983240224</v>
      </c>
    </row>
    <row r="68" spans="1:17" s="8" customFormat="1" ht="26.25">
      <c r="A68" s="57" t="s">
        <v>129</v>
      </c>
      <c r="B68" s="3">
        <v>21081500</v>
      </c>
      <c r="C68" s="18">
        <v>10</v>
      </c>
      <c r="D68" s="18"/>
      <c r="E68" s="18">
        <f t="shared" si="7"/>
        <v>10</v>
      </c>
      <c r="F68" s="62">
        <v>10</v>
      </c>
      <c r="G68" s="18"/>
      <c r="H68" s="18">
        <f t="shared" si="8"/>
        <v>10</v>
      </c>
      <c r="I68" s="18">
        <v>13.6</v>
      </c>
      <c r="J68" s="18"/>
      <c r="K68" s="18">
        <f t="shared" si="9"/>
        <v>13.6</v>
      </c>
      <c r="L68" s="18">
        <f t="shared" si="2"/>
        <v>136</v>
      </c>
      <c r="M68" s="18"/>
      <c r="N68" s="18">
        <f t="shared" si="3"/>
        <v>136</v>
      </c>
      <c r="O68" s="18"/>
      <c r="P68" s="18"/>
      <c r="Q68" s="18"/>
    </row>
    <row r="69" spans="1:17" s="8" customFormat="1" ht="26.25">
      <c r="A69" s="57" t="s">
        <v>135</v>
      </c>
      <c r="B69" s="3">
        <v>21081800</v>
      </c>
      <c r="C69" s="18">
        <v>117</v>
      </c>
      <c r="D69" s="18"/>
      <c r="E69" s="18">
        <f t="shared" si="7"/>
        <v>117</v>
      </c>
      <c r="F69" s="62">
        <v>259</v>
      </c>
      <c r="G69" s="18"/>
      <c r="H69" s="18">
        <f t="shared" si="8"/>
        <v>259</v>
      </c>
      <c r="I69" s="18">
        <v>278.8</v>
      </c>
      <c r="J69" s="18"/>
      <c r="K69" s="18">
        <f t="shared" si="9"/>
        <v>278.8</v>
      </c>
      <c r="L69" s="18">
        <f t="shared" si="2"/>
        <v>238.2905982905983</v>
      </c>
      <c r="M69" s="18"/>
      <c r="N69" s="18">
        <f t="shared" si="3"/>
        <v>238.2905982905983</v>
      </c>
      <c r="O69" s="18">
        <f t="shared" si="4"/>
        <v>107.64478764478764</v>
      </c>
      <c r="P69" s="18"/>
      <c r="Q69" s="18">
        <f t="shared" si="5"/>
        <v>107.64478764478764</v>
      </c>
    </row>
    <row r="70" spans="1:17" s="8" customFormat="1" ht="26.25" hidden="1">
      <c r="A70" s="57" t="s">
        <v>130</v>
      </c>
      <c r="B70" s="3">
        <v>21110000</v>
      </c>
      <c r="C70" s="18"/>
      <c r="D70" s="18"/>
      <c r="E70" s="18"/>
      <c r="F70" s="62"/>
      <c r="G70" s="18"/>
      <c r="H70" s="18"/>
      <c r="I70" s="18"/>
      <c r="J70" s="18"/>
      <c r="K70" s="18">
        <f t="shared" si="9"/>
        <v>0</v>
      </c>
      <c r="L70" s="18"/>
      <c r="M70" s="18"/>
      <c r="N70" s="18"/>
      <c r="O70" s="18"/>
      <c r="P70" s="18"/>
      <c r="Q70" s="18"/>
    </row>
    <row r="71" spans="1:17" s="8" customFormat="1" ht="27">
      <c r="A71" s="50" t="s">
        <v>24</v>
      </c>
      <c r="B71" s="34">
        <v>22000000</v>
      </c>
      <c r="C71" s="15">
        <f>C72+C77+C80</f>
        <v>174.7</v>
      </c>
      <c r="D71" s="15">
        <f aca="true" t="shared" si="23" ref="D71:K71">D72+D77+D80</f>
        <v>0</v>
      </c>
      <c r="E71" s="15">
        <f t="shared" si="23"/>
        <v>174.7</v>
      </c>
      <c r="F71" s="15">
        <f t="shared" si="23"/>
        <v>218.9</v>
      </c>
      <c r="G71" s="15">
        <f t="shared" si="23"/>
        <v>0</v>
      </c>
      <c r="H71" s="15">
        <f t="shared" si="23"/>
        <v>218.9</v>
      </c>
      <c r="I71" s="15">
        <f t="shared" si="23"/>
        <v>242.60000000000002</v>
      </c>
      <c r="J71" s="15">
        <f t="shared" si="23"/>
        <v>0</v>
      </c>
      <c r="K71" s="15">
        <f t="shared" si="23"/>
        <v>242.60000000000002</v>
      </c>
      <c r="L71" s="15">
        <f t="shared" si="2"/>
        <v>138.86662850601033</v>
      </c>
      <c r="M71" s="15"/>
      <c r="N71" s="15">
        <f t="shared" si="3"/>
        <v>138.86662850601033</v>
      </c>
      <c r="O71" s="15">
        <f t="shared" si="4"/>
        <v>110.82686158063044</v>
      </c>
      <c r="P71" s="15"/>
      <c r="Q71" s="15">
        <f t="shared" si="5"/>
        <v>110.82686158063044</v>
      </c>
    </row>
    <row r="72" spans="1:17" s="14" customFormat="1" ht="15.75" customHeight="1">
      <c r="A72" s="67" t="s">
        <v>39</v>
      </c>
      <c r="B72" s="34">
        <v>22010000</v>
      </c>
      <c r="C72" s="15">
        <f>C73+C74+C75</f>
        <v>148.39999999999998</v>
      </c>
      <c r="D72" s="15">
        <f aca="true" t="shared" si="24" ref="D72:K72">D73+D74+D75</f>
        <v>0</v>
      </c>
      <c r="E72" s="15">
        <f t="shared" si="24"/>
        <v>148.39999999999998</v>
      </c>
      <c r="F72" s="15">
        <f>F73+F74+F75</f>
        <v>192.6</v>
      </c>
      <c r="G72" s="15">
        <f t="shared" si="24"/>
        <v>0</v>
      </c>
      <c r="H72" s="15">
        <f t="shared" si="24"/>
        <v>192.6</v>
      </c>
      <c r="I72" s="15">
        <f t="shared" si="24"/>
        <v>215.20000000000002</v>
      </c>
      <c r="J72" s="15">
        <f t="shared" si="24"/>
        <v>0</v>
      </c>
      <c r="K72" s="15">
        <f t="shared" si="24"/>
        <v>215.20000000000002</v>
      </c>
      <c r="L72" s="15">
        <f t="shared" si="2"/>
        <v>145.01347708894883</v>
      </c>
      <c r="M72" s="15"/>
      <c r="N72" s="15">
        <f t="shared" si="3"/>
        <v>145.01347708894883</v>
      </c>
      <c r="O72" s="15">
        <f t="shared" si="4"/>
        <v>111.73416407061268</v>
      </c>
      <c r="P72" s="15"/>
      <c r="Q72" s="15">
        <f t="shared" si="5"/>
        <v>111.73416407061268</v>
      </c>
    </row>
    <row r="73" spans="1:17" s="9" customFormat="1" ht="30" customHeight="1">
      <c r="A73" s="57" t="s">
        <v>76</v>
      </c>
      <c r="B73" s="6">
        <v>22010300</v>
      </c>
      <c r="C73" s="19">
        <v>45</v>
      </c>
      <c r="D73" s="19"/>
      <c r="E73" s="19">
        <f t="shared" si="7"/>
        <v>45</v>
      </c>
      <c r="F73" s="19">
        <v>45</v>
      </c>
      <c r="G73" s="19"/>
      <c r="H73" s="19">
        <f t="shared" si="8"/>
        <v>45</v>
      </c>
      <c r="I73" s="19">
        <v>47.7</v>
      </c>
      <c r="J73" s="19"/>
      <c r="K73" s="19">
        <f t="shared" si="9"/>
        <v>47.7</v>
      </c>
      <c r="L73" s="18">
        <f t="shared" si="2"/>
        <v>106</v>
      </c>
      <c r="M73" s="18"/>
      <c r="N73" s="18">
        <f t="shared" si="3"/>
        <v>106</v>
      </c>
      <c r="O73" s="18">
        <f t="shared" si="4"/>
        <v>106</v>
      </c>
      <c r="P73" s="18"/>
      <c r="Q73" s="18">
        <f t="shared" si="5"/>
        <v>106</v>
      </c>
    </row>
    <row r="74" spans="1:17" s="5" customFormat="1" ht="15.75" customHeight="1">
      <c r="A74" s="56" t="s">
        <v>60</v>
      </c>
      <c r="B74" s="6">
        <v>22012500</v>
      </c>
      <c r="C74" s="19">
        <v>12.8</v>
      </c>
      <c r="D74" s="19"/>
      <c r="E74" s="19">
        <f t="shared" si="7"/>
        <v>12.8</v>
      </c>
      <c r="F74" s="89">
        <v>24.8</v>
      </c>
      <c r="G74" s="19"/>
      <c r="H74" s="19">
        <f t="shared" si="8"/>
        <v>24.8</v>
      </c>
      <c r="I74" s="19">
        <v>32.1</v>
      </c>
      <c r="J74" s="19"/>
      <c r="K74" s="19">
        <f t="shared" si="9"/>
        <v>32.1</v>
      </c>
      <c r="L74" s="18">
        <f t="shared" si="2"/>
        <v>250.78125</v>
      </c>
      <c r="M74" s="18"/>
      <c r="N74" s="18">
        <f t="shared" si="3"/>
        <v>250.78125</v>
      </c>
      <c r="O74" s="18">
        <f t="shared" si="4"/>
        <v>129.43548387096774</v>
      </c>
      <c r="P74" s="18"/>
      <c r="Q74" s="18">
        <f t="shared" si="5"/>
        <v>129.43548387096774</v>
      </c>
    </row>
    <row r="75" spans="1:17" s="5" customFormat="1" ht="26.25">
      <c r="A75" s="68" t="s">
        <v>40</v>
      </c>
      <c r="B75" s="6">
        <v>22012600</v>
      </c>
      <c r="C75" s="19">
        <v>90.6</v>
      </c>
      <c r="D75" s="19"/>
      <c r="E75" s="19">
        <f t="shared" si="7"/>
        <v>90.6</v>
      </c>
      <c r="F75" s="89">
        <v>122.8</v>
      </c>
      <c r="G75" s="19"/>
      <c r="H75" s="19">
        <f t="shared" si="8"/>
        <v>122.8</v>
      </c>
      <c r="I75" s="19">
        <v>135.4</v>
      </c>
      <c r="J75" s="19"/>
      <c r="K75" s="19">
        <f t="shared" si="9"/>
        <v>135.4</v>
      </c>
      <c r="L75" s="18">
        <f t="shared" si="2"/>
        <v>149.44812362030905</v>
      </c>
      <c r="M75" s="18"/>
      <c r="N75" s="18">
        <f t="shared" si="3"/>
        <v>149.44812362030905</v>
      </c>
      <c r="O75" s="18">
        <f t="shared" si="4"/>
        <v>110.26058631921825</v>
      </c>
      <c r="P75" s="18"/>
      <c r="Q75" s="18">
        <f t="shared" si="5"/>
        <v>110.26058631921825</v>
      </c>
    </row>
    <row r="76" spans="1:17" s="8" customFormat="1" ht="12.75" hidden="1">
      <c r="A76" s="68" t="s">
        <v>44</v>
      </c>
      <c r="B76" s="6">
        <v>22012900</v>
      </c>
      <c r="C76" s="19"/>
      <c r="D76" s="19"/>
      <c r="E76" s="19">
        <f t="shared" si="7"/>
        <v>0</v>
      </c>
      <c r="F76" s="19"/>
      <c r="G76" s="19"/>
      <c r="H76" s="19">
        <f t="shared" si="8"/>
        <v>0</v>
      </c>
      <c r="I76" s="19"/>
      <c r="J76" s="19"/>
      <c r="K76" s="19">
        <f t="shared" si="9"/>
        <v>0</v>
      </c>
      <c r="L76" s="18" t="e">
        <f t="shared" si="2"/>
        <v>#DIV/0!</v>
      </c>
      <c r="M76" s="18"/>
      <c r="N76" s="18" t="e">
        <f t="shared" si="3"/>
        <v>#DIV/0!</v>
      </c>
      <c r="O76" s="18" t="e">
        <f t="shared" si="4"/>
        <v>#DIV/0!</v>
      </c>
      <c r="P76" s="18"/>
      <c r="Q76" s="18" t="e">
        <f t="shared" si="5"/>
        <v>#DIV/0!</v>
      </c>
    </row>
    <row r="77" spans="1:17" s="14" customFormat="1" ht="27">
      <c r="A77" s="69" t="s">
        <v>61</v>
      </c>
      <c r="B77" s="14">
        <v>22080000</v>
      </c>
      <c r="C77" s="15">
        <f>C79</f>
        <v>22.8</v>
      </c>
      <c r="D77" s="15">
        <f aca="true" t="shared" si="25" ref="D77:K77">D79</f>
        <v>0</v>
      </c>
      <c r="E77" s="15">
        <f t="shared" si="25"/>
        <v>22.8</v>
      </c>
      <c r="F77" s="15">
        <f t="shared" si="25"/>
        <v>22.8</v>
      </c>
      <c r="G77" s="15">
        <f t="shared" si="25"/>
        <v>0</v>
      </c>
      <c r="H77" s="15">
        <f t="shared" si="25"/>
        <v>22.8</v>
      </c>
      <c r="I77" s="15">
        <f t="shared" si="25"/>
        <v>24</v>
      </c>
      <c r="J77" s="15">
        <f t="shared" si="25"/>
        <v>0</v>
      </c>
      <c r="K77" s="15">
        <f t="shared" si="25"/>
        <v>24</v>
      </c>
      <c r="L77" s="15">
        <f t="shared" si="2"/>
        <v>105.26315789473684</v>
      </c>
      <c r="M77" s="15"/>
      <c r="N77" s="15">
        <f t="shared" si="3"/>
        <v>105.26315789473684</v>
      </c>
      <c r="O77" s="15">
        <f t="shared" si="4"/>
        <v>105.26315789473684</v>
      </c>
      <c r="P77" s="15"/>
      <c r="Q77" s="15">
        <f t="shared" si="5"/>
        <v>105.26315789473684</v>
      </c>
    </row>
    <row r="78" spans="1:17" s="5" customFormat="1" ht="26.25" hidden="1">
      <c r="A78" s="13" t="s">
        <v>25</v>
      </c>
      <c r="B78" s="6">
        <v>22010300</v>
      </c>
      <c r="C78" s="19"/>
      <c r="D78" s="19"/>
      <c r="E78" s="19">
        <f t="shared" si="7"/>
        <v>0</v>
      </c>
      <c r="F78" s="19"/>
      <c r="G78" s="19"/>
      <c r="H78" s="19">
        <f t="shared" si="8"/>
        <v>0</v>
      </c>
      <c r="I78" s="19"/>
      <c r="J78" s="19"/>
      <c r="K78" s="19">
        <f t="shared" si="9"/>
        <v>0</v>
      </c>
      <c r="L78" s="18" t="e">
        <f t="shared" si="2"/>
        <v>#DIV/0!</v>
      </c>
      <c r="M78" s="18"/>
      <c r="N78" s="18" t="e">
        <f t="shared" si="3"/>
        <v>#DIV/0!</v>
      </c>
      <c r="O78" s="18" t="e">
        <f t="shared" si="4"/>
        <v>#DIV/0!</v>
      </c>
      <c r="P78" s="18"/>
      <c r="Q78" s="18" t="e">
        <f t="shared" si="5"/>
        <v>#DIV/0!</v>
      </c>
    </row>
    <row r="79" spans="1:17" s="8" customFormat="1" ht="29.25" customHeight="1">
      <c r="A79" s="13" t="s">
        <v>26</v>
      </c>
      <c r="B79" s="6">
        <v>22080400</v>
      </c>
      <c r="C79" s="19">
        <v>22.8</v>
      </c>
      <c r="D79" s="19"/>
      <c r="E79" s="19">
        <f t="shared" si="7"/>
        <v>22.8</v>
      </c>
      <c r="F79" s="19">
        <v>22.8</v>
      </c>
      <c r="G79" s="19"/>
      <c r="H79" s="19">
        <f t="shared" si="8"/>
        <v>22.8</v>
      </c>
      <c r="I79" s="19">
        <v>24</v>
      </c>
      <c r="J79" s="19"/>
      <c r="K79" s="19">
        <f t="shared" si="9"/>
        <v>24</v>
      </c>
      <c r="L79" s="18">
        <f t="shared" si="2"/>
        <v>105.26315789473684</v>
      </c>
      <c r="M79" s="18"/>
      <c r="N79" s="18">
        <f t="shared" si="3"/>
        <v>105.26315789473684</v>
      </c>
      <c r="O79" s="18">
        <f t="shared" si="4"/>
        <v>105.26315789473684</v>
      </c>
      <c r="P79" s="18"/>
      <c r="Q79" s="18">
        <f t="shared" si="5"/>
        <v>105.26315789473684</v>
      </c>
    </row>
    <row r="80" spans="1:17" s="8" customFormat="1" ht="16.5" customHeight="1">
      <c r="A80" s="54" t="s">
        <v>62</v>
      </c>
      <c r="B80" s="34">
        <v>22090000</v>
      </c>
      <c r="C80" s="15">
        <f>C81+C82</f>
        <v>3.5</v>
      </c>
      <c r="D80" s="15">
        <f aca="true" t="shared" si="26" ref="D80:K80">D81+D82</f>
        <v>0</v>
      </c>
      <c r="E80" s="15">
        <f t="shared" si="26"/>
        <v>3.5</v>
      </c>
      <c r="F80" s="15">
        <f t="shared" si="26"/>
        <v>3.5</v>
      </c>
      <c r="G80" s="15">
        <f t="shared" si="26"/>
        <v>0</v>
      </c>
      <c r="H80" s="15">
        <f t="shared" si="26"/>
        <v>3.5</v>
      </c>
      <c r="I80" s="15">
        <f t="shared" si="26"/>
        <v>3.4000000000000004</v>
      </c>
      <c r="J80" s="15">
        <f t="shared" si="26"/>
        <v>0</v>
      </c>
      <c r="K80" s="15">
        <f t="shared" si="26"/>
        <v>3.4000000000000004</v>
      </c>
      <c r="L80" s="15">
        <f t="shared" si="2"/>
        <v>97.14285714285715</v>
      </c>
      <c r="M80" s="15"/>
      <c r="N80" s="15">
        <f t="shared" si="3"/>
        <v>97.14285714285715</v>
      </c>
      <c r="O80" s="15">
        <f t="shared" si="4"/>
        <v>97.14285714285715</v>
      </c>
      <c r="P80" s="15"/>
      <c r="Q80" s="15">
        <f t="shared" si="5"/>
        <v>97.14285714285715</v>
      </c>
    </row>
    <row r="81" spans="1:17" s="5" customFormat="1" ht="33" customHeight="1">
      <c r="A81" s="57" t="s">
        <v>101</v>
      </c>
      <c r="B81" s="3">
        <v>22090100</v>
      </c>
      <c r="C81" s="18">
        <v>0.5</v>
      </c>
      <c r="D81" s="18"/>
      <c r="E81" s="18">
        <f>C81+D81</f>
        <v>0.5</v>
      </c>
      <c r="F81" s="18">
        <v>0.5</v>
      </c>
      <c r="G81" s="18"/>
      <c r="H81" s="18">
        <f>F81+G81</f>
        <v>0.5</v>
      </c>
      <c r="I81" s="18">
        <v>1.6</v>
      </c>
      <c r="J81" s="18"/>
      <c r="K81" s="18">
        <f>I81+J81</f>
        <v>1.6</v>
      </c>
      <c r="L81" s="18">
        <f aca="true" t="shared" si="27" ref="L81:L129">I81/C81*100</f>
        <v>320</v>
      </c>
      <c r="M81" s="18"/>
      <c r="N81" s="18">
        <f aca="true" t="shared" si="28" ref="N81:N129">K81/E81*100</f>
        <v>320</v>
      </c>
      <c r="O81" s="18">
        <f aca="true" t="shared" si="29" ref="O81:O129">I81/F81*100</f>
        <v>320</v>
      </c>
      <c r="P81" s="18"/>
      <c r="Q81" s="18">
        <f aca="true" t="shared" si="30" ref="Q81:Q129">K81/H81*100</f>
        <v>320</v>
      </c>
    </row>
    <row r="82" spans="1:17" s="5" customFormat="1" ht="30.75" customHeight="1">
      <c r="A82" s="57" t="s">
        <v>102</v>
      </c>
      <c r="B82" s="3">
        <v>22090400</v>
      </c>
      <c r="C82" s="18">
        <v>3</v>
      </c>
      <c r="D82" s="18"/>
      <c r="E82" s="18">
        <f>C82+D82</f>
        <v>3</v>
      </c>
      <c r="F82" s="18">
        <v>3</v>
      </c>
      <c r="G82" s="18"/>
      <c r="H82" s="18">
        <f>F82+G82</f>
        <v>3</v>
      </c>
      <c r="I82" s="18">
        <v>1.8</v>
      </c>
      <c r="J82" s="18"/>
      <c r="K82" s="18">
        <f>I82+J82</f>
        <v>1.8</v>
      </c>
      <c r="L82" s="18">
        <f t="shared" si="27"/>
        <v>60</v>
      </c>
      <c r="M82" s="18"/>
      <c r="N82" s="18">
        <f t="shared" si="28"/>
        <v>60</v>
      </c>
      <c r="O82" s="18">
        <f t="shared" si="29"/>
        <v>60</v>
      </c>
      <c r="P82" s="18"/>
      <c r="Q82" s="18">
        <f t="shared" si="30"/>
        <v>60</v>
      </c>
    </row>
    <row r="83" spans="1:17" s="8" customFormat="1" ht="59.25" customHeight="1">
      <c r="A83" s="59" t="s">
        <v>131</v>
      </c>
      <c r="B83" s="4">
        <v>22130000</v>
      </c>
      <c r="C83" s="17">
        <v>30</v>
      </c>
      <c r="D83" s="17"/>
      <c r="E83" s="17">
        <f>C83+D83</f>
        <v>30</v>
      </c>
      <c r="F83" s="61">
        <v>95</v>
      </c>
      <c r="G83" s="17"/>
      <c r="H83" s="17">
        <f>F83+G83</f>
        <v>95</v>
      </c>
      <c r="I83" s="17">
        <v>131.4</v>
      </c>
      <c r="J83" s="17"/>
      <c r="K83" s="17">
        <f>I83+J83</f>
        <v>131.4</v>
      </c>
      <c r="L83" s="17">
        <f t="shared" si="27"/>
        <v>438</v>
      </c>
      <c r="M83" s="17"/>
      <c r="N83" s="17">
        <f t="shared" si="28"/>
        <v>438</v>
      </c>
      <c r="O83" s="17">
        <f t="shared" si="29"/>
        <v>138.31578947368422</v>
      </c>
      <c r="P83" s="17"/>
      <c r="Q83" s="17">
        <f t="shared" si="30"/>
        <v>138.31578947368422</v>
      </c>
    </row>
    <row r="84" spans="1:17" s="14" customFormat="1" ht="21.75" customHeight="1">
      <c r="A84" s="50" t="s">
        <v>103</v>
      </c>
      <c r="B84" s="34">
        <v>24000000</v>
      </c>
      <c r="C84" s="15">
        <f>C85</f>
        <v>0</v>
      </c>
      <c r="D84" s="15">
        <f aca="true" t="shared" si="31" ref="D84:K84">D85</f>
        <v>0</v>
      </c>
      <c r="E84" s="15">
        <f t="shared" si="31"/>
        <v>0</v>
      </c>
      <c r="F84" s="15">
        <f t="shared" si="31"/>
        <v>107.9</v>
      </c>
      <c r="G84" s="15">
        <f t="shared" si="31"/>
        <v>0</v>
      </c>
      <c r="H84" s="15">
        <f t="shared" si="31"/>
        <v>107.9</v>
      </c>
      <c r="I84" s="15">
        <f t="shared" si="31"/>
        <v>108</v>
      </c>
      <c r="J84" s="15">
        <f t="shared" si="31"/>
        <v>4.4</v>
      </c>
      <c r="K84" s="15">
        <f t="shared" si="31"/>
        <v>112.4</v>
      </c>
      <c r="L84" s="15"/>
      <c r="M84" s="15"/>
      <c r="N84" s="15"/>
      <c r="O84" s="17">
        <f t="shared" si="29"/>
        <v>100.09267840593141</v>
      </c>
      <c r="P84" s="15"/>
      <c r="Q84" s="17">
        <f t="shared" si="30"/>
        <v>104.17052826691382</v>
      </c>
    </row>
    <row r="85" spans="1:17" s="14" customFormat="1" ht="17.25" customHeight="1">
      <c r="A85" s="79" t="s">
        <v>67</v>
      </c>
      <c r="B85" s="4">
        <v>24060000</v>
      </c>
      <c r="C85" s="17">
        <f>C86+C87+C88</f>
        <v>0</v>
      </c>
      <c r="D85" s="17">
        <f aca="true" t="shared" si="32" ref="D85:K85">D86+D87+D88</f>
        <v>0</v>
      </c>
      <c r="E85" s="17">
        <f t="shared" si="32"/>
        <v>0</v>
      </c>
      <c r="F85" s="17">
        <f>F86</f>
        <v>107.9</v>
      </c>
      <c r="G85" s="17">
        <f t="shared" si="32"/>
        <v>0</v>
      </c>
      <c r="H85" s="17">
        <f t="shared" si="32"/>
        <v>107.9</v>
      </c>
      <c r="I85" s="17">
        <f>I86</f>
        <v>108</v>
      </c>
      <c r="J85" s="17">
        <f t="shared" si="32"/>
        <v>4.4</v>
      </c>
      <c r="K85" s="17">
        <f t="shared" si="32"/>
        <v>112.4</v>
      </c>
      <c r="L85" s="17"/>
      <c r="M85" s="17"/>
      <c r="N85" s="17"/>
      <c r="O85" s="17">
        <f t="shared" si="29"/>
        <v>100.09267840593141</v>
      </c>
      <c r="P85" s="17"/>
      <c r="Q85" s="17">
        <f t="shared" si="30"/>
        <v>104.17052826691382</v>
      </c>
    </row>
    <row r="86" spans="1:17" s="14" customFormat="1" ht="17.25" customHeight="1">
      <c r="A86" s="13" t="s">
        <v>67</v>
      </c>
      <c r="B86" s="3">
        <v>24060300</v>
      </c>
      <c r="C86" s="18"/>
      <c r="D86" s="18"/>
      <c r="E86" s="18">
        <f t="shared" si="7"/>
        <v>0</v>
      </c>
      <c r="F86" s="18">
        <v>107.9</v>
      </c>
      <c r="G86" s="18"/>
      <c r="H86" s="18">
        <f t="shared" si="8"/>
        <v>107.9</v>
      </c>
      <c r="I86" s="18">
        <v>108</v>
      </c>
      <c r="J86" s="18"/>
      <c r="K86" s="18">
        <f t="shared" si="9"/>
        <v>108</v>
      </c>
      <c r="L86" s="18"/>
      <c r="M86" s="18"/>
      <c r="N86" s="18"/>
      <c r="O86" s="18">
        <f t="shared" si="29"/>
        <v>100.09267840593141</v>
      </c>
      <c r="P86" s="18"/>
      <c r="Q86" s="18">
        <f t="shared" si="30"/>
        <v>100.09267840593141</v>
      </c>
    </row>
    <row r="87" spans="1:17" s="8" customFormat="1" ht="43.5" customHeight="1">
      <c r="A87" s="57" t="s">
        <v>68</v>
      </c>
      <c r="B87" s="3">
        <v>24062100</v>
      </c>
      <c r="C87" s="18"/>
      <c r="D87" s="18"/>
      <c r="E87" s="18">
        <f t="shared" si="7"/>
        <v>0</v>
      </c>
      <c r="F87" s="18"/>
      <c r="G87" s="18"/>
      <c r="H87" s="18">
        <f t="shared" si="8"/>
        <v>0</v>
      </c>
      <c r="I87" s="18"/>
      <c r="J87" s="18">
        <v>4.4</v>
      </c>
      <c r="K87" s="18">
        <f>I87+J87</f>
        <v>4.4</v>
      </c>
      <c r="L87" s="18"/>
      <c r="M87" s="18"/>
      <c r="N87" s="18"/>
      <c r="O87" s="17"/>
      <c r="P87" s="18"/>
      <c r="Q87" s="17"/>
    </row>
    <row r="88" spans="1:20" s="8" customFormat="1" ht="57" customHeight="1" hidden="1">
      <c r="A88" s="57" t="s">
        <v>144</v>
      </c>
      <c r="B88" s="3">
        <v>24062200</v>
      </c>
      <c r="C88" s="18">
        <v>0</v>
      </c>
      <c r="D88" s="18"/>
      <c r="E88" s="18">
        <v>0</v>
      </c>
      <c r="F88" s="18"/>
      <c r="G88" s="18"/>
      <c r="H88" s="18">
        <f>F88+G88</f>
        <v>0</v>
      </c>
      <c r="I88" s="18"/>
      <c r="J88" s="18"/>
      <c r="K88" s="18">
        <f>I88+J88</f>
        <v>0</v>
      </c>
      <c r="L88" s="18"/>
      <c r="M88" s="18"/>
      <c r="N88" s="18"/>
      <c r="O88" s="18"/>
      <c r="P88" s="18"/>
      <c r="Q88" s="18"/>
      <c r="T88" s="44"/>
    </row>
    <row r="89" spans="1:17" s="14" customFormat="1" ht="17.25" customHeight="1">
      <c r="A89" s="70" t="s">
        <v>15</v>
      </c>
      <c r="B89" s="34">
        <v>25000000</v>
      </c>
      <c r="C89" s="15">
        <f>C90+C93</f>
        <v>0</v>
      </c>
      <c r="D89" s="15">
        <f aca="true" t="shared" si="33" ref="D89:K89">D90+D93</f>
        <v>400</v>
      </c>
      <c r="E89" s="15">
        <f t="shared" si="33"/>
        <v>400</v>
      </c>
      <c r="F89" s="15">
        <f t="shared" si="33"/>
        <v>0</v>
      </c>
      <c r="G89" s="15">
        <f t="shared" si="33"/>
        <v>1816.1</v>
      </c>
      <c r="H89" s="15">
        <f t="shared" si="33"/>
        <v>1816.1</v>
      </c>
      <c r="I89" s="15">
        <f t="shared" si="33"/>
        <v>0</v>
      </c>
      <c r="J89" s="15">
        <f t="shared" si="33"/>
        <v>1816.1299999999999</v>
      </c>
      <c r="K89" s="15">
        <f t="shared" si="33"/>
        <v>1816.1299999999999</v>
      </c>
      <c r="L89" s="15"/>
      <c r="M89" s="15">
        <f>J89/D89*100</f>
        <v>454.0324999999999</v>
      </c>
      <c r="N89" s="15">
        <f t="shared" si="28"/>
        <v>454.0324999999999</v>
      </c>
      <c r="O89" s="15"/>
      <c r="P89" s="15">
        <f>J89/G89*100</f>
        <v>100.00165189141568</v>
      </c>
      <c r="Q89" s="15">
        <f t="shared" si="30"/>
        <v>100.00165189141568</v>
      </c>
    </row>
    <row r="90" spans="1:18" s="8" customFormat="1" ht="26.25">
      <c r="A90" s="27" t="s">
        <v>28</v>
      </c>
      <c r="B90" s="4">
        <v>25010000</v>
      </c>
      <c r="C90" s="17"/>
      <c r="D90" s="17">
        <f>D91+D92</f>
        <v>400</v>
      </c>
      <c r="E90" s="17">
        <f>C90+D90</f>
        <v>400</v>
      </c>
      <c r="F90" s="80"/>
      <c r="G90" s="17">
        <f>G91+G92</f>
        <v>392.8</v>
      </c>
      <c r="H90" s="17">
        <f>F90+G90</f>
        <v>392.8</v>
      </c>
      <c r="I90" s="17"/>
      <c r="J90" s="17">
        <f>J91+J92</f>
        <v>392.8</v>
      </c>
      <c r="K90" s="17">
        <f>I90+J90</f>
        <v>392.8</v>
      </c>
      <c r="L90" s="17"/>
      <c r="M90" s="17">
        <f>J90/D90*100</f>
        <v>98.2</v>
      </c>
      <c r="N90" s="17">
        <f t="shared" si="28"/>
        <v>98.2</v>
      </c>
      <c r="O90" s="17"/>
      <c r="P90" s="17">
        <f>J90/G90*100</f>
        <v>100</v>
      </c>
      <c r="Q90" s="17">
        <f t="shared" si="30"/>
        <v>100</v>
      </c>
      <c r="R90" s="5"/>
    </row>
    <row r="91" spans="1:18" s="8" customFormat="1" ht="15.75" customHeight="1">
      <c r="A91" s="27" t="s">
        <v>105</v>
      </c>
      <c r="B91" s="3">
        <v>25010100</v>
      </c>
      <c r="C91" s="17"/>
      <c r="D91" s="18">
        <v>400</v>
      </c>
      <c r="E91" s="17">
        <f>C91+D91</f>
        <v>400</v>
      </c>
      <c r="F91" s="28"/>
      <c r="G91" s="18">
        <v>392.8</v>
      </c>
      <c r="H91" s="18">
        <f>F91+G91</f>
        <v>392.8</v>
      </c>
      <c r="I91" s="17"/>
      <c r="J91" s="18">
        <v>392.8</v>
      </c>
      <c r="K91" s="18">
        <f>I91+J91</f>
        <v>392.8</v>
      </c>
      <c r="L91" s="18"/>
      <c r="M91" s="18">
        <f>J91/D91*100</f>
        <v>98.2</v>
      </c>
      <c r="N91" s="18">
        <f t="shared" si="28"/>
        <v>98.2</v>
      </c>
      <c r="O91" s="18"/>
      <c r="P91" s="18">
        <f>J91/G91*100</f>
        <v>100</v>
      </c>
      <c r="Q91" s="18">
        <f t="shared" si="30"/>
        <v>100</v>
      </c>
      <c r="R91" s="5"/>
    </row>
    <row r="92" spans="1:18" s="8" customFormat="1" ht="26.25" hidden="1">
      <c r="A92" s="27" t="s">
        <v>138</v>
      </c>
      <c r="B92" s="3">
        <v>25010400</v>
      </c>
      <c r="C92" s="17"/>
      <c r="D92" s="18"/>
      <c r="E92" s="17"/>
      <c r="F92" s="28"/>
      <c r="G92" s="18"/>
      <c r="H92" s="18">
        <f>F92+G92</f>
        <v>0</v>
      </c>
      <c r="I92" s="17"/>
      <c r="J92" s="18"/>
      <c r="K92" s="17"/>
      <c r="L92" s="18"/>
      <c r="M92" s="18"/>
      <c r="N92" s="18"/>
      <c r="O92" s="18"/>
      <c r="P92" s="18"/>
      <c r="Q92" s="18"/>
      <c r="R92" s="5"/>
    </row>
    <row r="93" spans="1:19" s="8" customFormat="1" ht="16.5" customHeight="1">
      <c r="A93" s="27" t="s">
        <v>16</v>
      </c>
      <c r="B93" s="4">
        <v>25020000</v>
      </c>
      <c r="C93" s="17">
        <f>C94</f>
        <v>0</v>
      </c>
      <c r="D93" s="17">
        <f aca="true" t="shared" si="34" ref="D93:K93">D94</f>
        <v>0</v>
      </c>
      <c r="E93" s="17">
        <f t="shared" si="34"/>
        <v>0</v>
      </c>
      <c r="F93" s="17">
        <f t="shared" si="34"/>
        <v>0</v>
      </c>
      <c r="G93" s="17">
        <f t="shared" si="34"/>
        <v>1423.3</v>
      </c>
      <c r="H93" s="17">
        <f t="shared" si="34"/>
        <v>1423.3</v>
      </c>
      <c r="I93" s="17">
        <f t="shared" si="34"/>
        <v>0</v>
      </c>
      <c r="J93" s="17">
        <f t="shared" si="34"/>
        <v>1423.33</v>
      </c>
      <c r="K93" s="17">
        <f t="shared" si="34"/>
        <v>1423.33</v>
      </c>
      <c r="L93" s="17"/>
      <c r="M93" s="17"/>
      <c r="N93" s="17"/>
      <c r="O93" s="17"/>
      <c r="P93" s="17">
        <f>J93/G93*100</f>
        <v>100.0021077776997</v>
      </c>
      <c r="Q93" s="17">
        <f t="shared" si="30"/>
        <v>100.0021077776997</v>
      </c>
      <c r="R93" s="5"/>
      <c r="S93" s="44"/>
    </row>
    <row r="94" spans="1:19" s="8" customFormat="1" ht="17.25" customHeight="1">
      <c r="A94" s="27" t="s">
        <v>109</v>
      </c>
      <c r="B94" s="3">
        <v>25020100</v>
      </c>
      <c r="C94" s="17"/>
      <c r="D94" s="18"/>
      <c r="E94" s="17">
        <f>C94+D94</f>
        <v>0</v>
      </c>
      <c r="F94" s="28"/>
      <c r="G94" s="18">
        <v>1423.3</v>
      </c>
      <c r="H94" s="17">
        <f>F94+G94</f>
        <v>1423.3</v>
      </c>
      <c r="I94" s="17"/>
      <c r="J94" s="18">
        <v>1423.33</v>
      </c>
      <c r="K94" s="17">
        <f>I94+J94</f>
        <v>1423.33</v>
      </c>
      <c r="L94" s="18"/>
      <c r="M94" s="18"/>
      <c r="N94" s="18"/>
      <c r="O94" s="18"/>
      <c r="P94" s="18">
        <f>J94/G94*100</f>
        <v>100.0021077776997</v>
      </c>
      <c r="Q94" s="18">
        <f t="shared" si="30"/>
        <v>100.0021077776997</v>
      </c>
      <c r="R94" s="5"/>
      <c r="S94" s="44"/>
    </row>
    <row r="95" spans="1:19" s="8" customFormat="1" ht="45.75" customHeight="1">
      <c r="A95" s="27" t="s">
        <v>151</v>
      </c>
      <c r="B95" s="4">
        <v>31010200</v>
      </c>
      <c r="C95" s="17"/>
      <c r="D95" s="17"/>
      <c r="E95" s="17"/>
      <c r="F95" s="87">
        <v>0.7</v>
      </c>
      <c r="G95" s="17"/>
      <c r="H95" s="17">
        <f>F95+G95</f>
        <v>0.7</v>
      </c>
      <c r="I95" s="17">
        <v>0.7</v>
      </c>
      <c r="J95" s="17"/>
      <c r="K95" s="17">
        <f>I95+J95</f>
        <v>0.7</v>
      </c>
      <c r="L95" s="17"/>
      <c r="M95" s="17"/>
      <c r="N95" s="17"/>
      <c r="O95" s="17">
        <f t="shared" si="29"/>
        <v>100</v>
      </c>
      <c r="P95" s="17"/>
      <c r="Q95" s="17">
        <f t="shared" si="30"/>
        <v>100</v>
      </c>
      <c r="S95" s="44"/>
    </row>
    <row r="96" spans="1:19" s="8" customFormat="1" ht="42.75" customHeight="1">
      <c r="A96" s="27" t="s">
        <v>149</v>
      </c>
      <c r="B96" s="4">
        <v>33010500</v>
      </c>
      <c r="C96" s="17"/>
      <c r="D96" s="17"/>
      <c r="E96" s="17"/>
      <c r="F96" s="80"/>
      <c r="G96" s="17"/>
      <c r="H96" s="17"/>
      <c r="I96" s="17"/>
      <c r="J96" s="17">
        <v>653.6</v>
      </c>
      <c r="K96" s="17">
        <f>J96</f>
        <v>653.6</v>
      </c>
      <c r="L96" s="17"/>
      <c r="M96" s="17"/>
      <c r="N96" s="17"/>
      <c r="O96" s="17"/>
      <c r="P96" s="17"/>
      <c r="Q96" s="17"/>
      <c r="R96" s="5"/>
      <c r="S96" s="44"/>
    </row>
    <row r="97" spans="1:20" s="33" customFormat="1" ht="18" customHeight="1">
      <c r="A97" s="4" t="s">
        <v>29</v>
      </c>
      <c r="B97" s="71"/>
      <c r="C97" s="21">
        <f aca="true" t="shared" si="35" ref="C97:K97">C15+C61</f>
        <v>69517.09999999999</v>
      </c>
      <c r="D97" s="21">
        <f t="shared" si="35"/>
        <v>900</v>
      </c>
      <c r="E97" s="21">
        <f t="shared" si="35"/>
        <v>70417.09999999999</v>
      </c>
      <c r="F97" s="21">
        <f>F15+F61</f>
        <v>85821.7</v>
      </c>
      <c r="G97" s="21">
        <f t="shared" si="35"/>
        <v>2908.1</v>
      </c>
      <c r="H97" s="21">
        <f t="shared" si="35"/>
        <v>88502.59999999999</v>
      </c>
      <c r="I97" s="21">
        <f t="shared" si="35"/>
        <v>86851.20000000001</v>
      </c>
      <c r="J97" s="21">
        <f t="shared" si="35"/>
        <v>3814.33</v>
      </c>
      <c r="K97" s="21">
        <f t="shared" si="35"/>
        <v>90036.73000000001</v>
      </c>
      <c r="L97" s="21">
        <f t="shared" si="27"/>
        <v>124.93501598887184</v>
      </c>
      <c r="M97" s="21">
        <f>J97/D97*100</f>
        <v>423.8144444444444</v>
      </c>
      <c r="N97" s="21">
        <f t="shared" si="28"/>
        <v>127.86202499108884</v>
      </c>
      <c r="O97" s="21">
        <f t="shared" si="29"/>
        <v>101.19958005958867</v>
      </c>
      <c r="P97" s="21">
        <f>J97/G97*100</f>
        <v>131.1622708985248</v>
      </c>
      <c r="Q97" s="21">
        <f t="shared" si="30"/>
        <v>101.73342930038216</v>
      </c>
      <c r="R97" s="47"/>
      <c r="T97" s="47"/>
    </row>
    <row r="98" spans="1:20" s="20" customFormat="1" ht="19.5" customHeight="1">
      <c r="A98" s="4" t="s">
        <v>17</v>
      </c>
      <c r="B98" s="23">
        <v>40000000</v>
      </c>
      <c r="C98" s="21">
        <f aca="true" t="shared" si="36" ref="C98:I98">C101+C127</f>
        <v>28915.7</v>
      </c>
      <c r="D98" s="21">
        <f t="shared" si="36"/>
        <v>0</v>
      </c>
      <c r="E98" s="21">
        <f t="shared" si="36"/>
        <v>28915.7</v>
      </c>
      <c r="F98" s="21">
        <f t="shared" si="36"/>
        <v>34340</v>
      </c>
      <c r="G98" s="21">
        <f t="shared" si="36"/>
        <v>95.6</v>
      </c>
      <c r="H98" s="21">
        <f t="shared" si="36"/>
        <v>34435.6</v>
      </c>
      <c r="I98" s="21">
        <f t="shared" si="36"/>
        <v>34310.6</v>
      </c>
      <c r="J98" s="21">
        <f>J101</f>
        <v>95.64</v>
      </c>
      <c r="K98" s="21">
        <f>K101</f>
        <v>29651.64</v>
      </c>
      <c r="L98" s="21">
        <f t="shared" si="27"/>
        <v>118.65733840093789</v>
      </c>
      <c r="M98" s="21"/>
      <c r="N98" s="21">
        <f t="shared" si="28"/>
        <v>102.54512254588337</v>
      </c>
      <c r="O98" s="21">
        <f t="shared" si="29"/>
        <v>99.91438555620267</v>
      </c>
      <c r="P98" s="21"/>
      <c r="Q98" s="21">
        <f t="shared" si="30"/>
        <v>86.10751663975653</v>
      </c>
      <c r="S98" s="46"/>
      <c r="T98" s="46"/>
    </row>
    <row r="99" spans="1:17" s="20" customFormat="1" ht="14.25" hidden="1">
      <c r="A99" s="50" t="s">
        <v>37</v>
      </c>
      <c r="B99" s="49">
        <v>41020000</v>
      </c>
      <c r="C99" s="29"/>
      <c r="D99" s="29"/>
      <c r="E99" s="17"/>
      <c r="F99" s="29"/>
      <c r="G99" s="29"/>
      <c r="H99" s="17"/>
      <c r="I99" s="29"/>
      <c r="J99" s="29"/>
      <c r="K99" s="17"/>
      <c r="L99" s="18" t="e">
        <f t="shared" si="27"/>
        <v>#DIV/0!</v>
      </c>
      <c r="M99" s="18" t="e">
        <f>J99/D99*100</f>
        <v>#DIV/0!</v>
      </c>
      <c r="N99" s="18" t="e">
        <f t="shared" si="28"/>
        <v>#DIV/0!</v>
      </c>
      <c r="O99" s="18" t="e">
        <f t="shared" si="29"/>
        <v>#DIV/0!</v>
      </c>
      <c r="P99" s="18"/>
      <c r="Q99" s="18" t="e">
        <f t="shared" si="30"/>
        <v>#DIV/0!</v>
      </c>
    </row>
    <row r="100" spans="1:18" s="20" customFormat="1" ht="26.25" hidden="1">
      <c r="A100" s="72" t="s">
        <v>41</v>
      </c>
      <c r="B100" s="48">
        <v>41020200</v>
      </c>
      <c r="C100" s="30"/>
      <c r="D100" s="30"/>
      <c r="E100" s="17"/>
      <c r="F100" s="30"/>
      <c r="G100" s="30"/>
      <c r="H100" s="17"/>
      <c r="I100" s="30"/>
      <c r="J100" s="30"/>
      <c r="K100" s="17"/>
      <c r="L100" s="18" t="e">
        <f t="shared" si="27"/>
        <v>#DIV/0!</v>
      </c>
      <c r="M100" s="18" t="e">
        <f>J100/D100*100</f>
        <v>#DIV/0!</v>
      </c>
      <c r="N100" s="18" t="e">
        <f t="shared" si="28"/>
        <v>#DIV/0!</v>
      </c>
      <c r="O100" s="18" t="e">
        <f t="shared" si="29"/>
        <v>#DIV/0!</v>
      </c>
      <c r="P100" s="18"/>
      <c r="Q100" s="18" t="e">
        <f t="shared" si="30"/>
        <v>#DIV/0!</v>
      </c>
      <c r="R100" s="32"/>
    </row>
    <row r="101" spans="1:18" s="20" customFormat="1" ht="13.5">
      <c r="A101" s="72" t="s">
        <v>145</v>
      </c>
      <c r="B101" s="3">
        <v>41000000</v>
      </c>
      <c r="C101" s="18">
        <f>C105+C114+C117+C102</f>
        <v>28915.7</v>
      </c>
      <c r="D101" s="18">
        <f>D105+D114+D117</f>
        <v>0</v>
      </c>
      <c r="E101" s="18">
        <f>E105+E114+E117+E102</f>
        <v>28915.7</v>
      </c>
      <c r="F101" s="18">
        <f>F105+F114+F117+F102</f>
        <v>34340</v>
      </c>
      <c r="G101" s="18">
        <f>G105+G114+G117+G102</f>
        <v>95.6</v>
      </c>
      <c r="H101" s="18">
        <f>H105+H114+H117+H102</f>
        <v>34435.6</v>
      </c>
      <c r="I101" s="18">
        <f>I105+I114+I117+I102</f>
        <v>34310.6</v>
      </c>
      <c r="J101" s="18">
        <f>J105+J114+J117</f>
        <v>95.64</v>
      </c>
      <c r="K101" s="18">
        <f>K105+K114+K117</f>
        <v>29651.64</v>
      </c>
      <c r="L101" s="18">
        <f t="shared" si="27"/>
        <v>118.65733840093789</v>
      </c>
      <c r="M101" s="18"/>
      <c r="N101" s="18">
        <f t="shared" si="28"/>
        <v>102.54512254588337</v>
      </c>
      <c r="O101" s="18">
        <f t="shared" si="29"/>
        <v>99.91438555620267</v>
      </c>
      <c r="P101" s="18"/>
      <c r="Q101" s="18">
        <f t="shared" si="30"/>
        <v>86.10751663975653</v>
      </c>
      <c r="R101" s="32"/>
    </row>
    <row r="102" spans="1:17" s="20" customFormat="1" ht="18" customHeight="1">
      <c r="A102" s="78" t="s">
        <v>141</v>
      </c>
      <c r="B102" s="4">
        <v>41020000</v>
      </c>
      <c r="C102" s="17">
        <f aca="true" t="shared" si="37" ref="C102:K102">C103+C104</f>
        <v>1650.2</v>
      </c>
      <c r="D102" s="17">
        <f t="shared" si="37"/>
        <v>0</v>
      </c>
      <c r="E102" s="17">
        <f t="shared" si="37"/>
        <v>1650.2</v>
      </c>
      <c r="F102" s="17">
        <f t="shared" si="37"/>
        <v>4754.6</v>
      </c>
      <c r="G102" s="17">
        <f t="shared" si="37"/>
        <v>0</v>
      </c>
      <c r="H102" s="17">
        <f t="shared" si="37"/>
        <v>4754.6</v>
      </c>
      <c r="I102" s="17">
        <f t="shared" si="37"/>
        <v>4754.6</v>
      </c>
      <c r="J102" s="17">
        <f t="shared" si="37"/>
        <v>0</v>
      </c>
      <c r="K102" s="17">
        <f t="shared" si="37"/>
        <v>4754.6</v>
      </c>
      <c r="L102" s="17">
        <f t="shared" si="27"/>
        <v>288.12265179978186</v>
      </c>
      <c r="M102" s="17"/>
      <c r="N102" s="17">
        <f t="shared" si="28"/>
        <v>288.12265179978186</v>
      </c>
      <c r="O102" s="17">
        <f t="shared" si="29"/>
        <v>100</v>
      </c>
      <c r="P102" s="17"/>
      <c r="Q102" s="17">
        <f t="shared" si="30"/>
        <v>100</v>
      </c>
    </row>
    <row r="103" spans="1:18" s="20" customFormat="1" ht="18" customHeight="1">
      <c r="A103" s="72" t="s">
        <v>142</v>
      </c>
      <c r="B103" s="3">
        <v>41020100</v>
      </c>
      <c r="C103" s="18">
        <v>1650.2</v>
      </c>
      <c r="D103" s="18"/>
      <c r="E103" s="18">
        <f>C103+D103</f>
        <v>1650.2</v>
      </c>
      <c r="F103" s="18">
        <v>1650.2</v>
      </c>
      <c r="G103" s="18"/>
      <c r="H103" s="18">
        <f>F103+G103</f>
        <v>1650.2</v>
      </c>
      <c r="I103" s="18">
        <v>1650.2</v>
      </c>
      <c r="J103" s="18"/>
      <c r="K103" s="18">
        <f>I103+J103</f>
        <v>1650.2</v>
      </c>
      <c r="L103" s="18">
        <f t="shared" si="27"/>
        <v>100</v>
      </c>
      <c r="M103" s="18"/>
      <c r="N103" s="18">
        <f t="shared" si="28"/>
        <v>100</v>
      </c>
      <c r="O103" s="18">
        <f t="shared" si="29"/>
        <v>100</v>
      </c>
      <c r="P103" s="18"/>
      <c r="Q103" s="18">
        <f t="shared" si="30"/>
        <v>100</v>
      </c>
      <c r="R103" s="32"/>
    </row>
    <row r="104" spans="1:18" s="20" customFormat="1" ht="52.5">
      <c r="A104" s="72" t="s">
        <v>143</v>
      </c>
      <c r="B104" s="3">
        <v>41021400</v>
      </c>
      <c r="C104" s="18"/>
      <c r="D104" s="18"/>
      <c r="E104" s="18">
        <f>C104+D104</f>
        <v>0</v>
      </c>
      <c r="F104" s="18">
        <v>3104.4</v>
      </c>
      <c r="G104" s="18"/>
      <c r="H104" s="18">
        <f>F104+G104</f>
        <v>3104.4</v>
      </c>
      <c r="I104" s="18">
        <v>3104.4</v>
      </c>
      <c r="J104" s="18"/>
      <c r="K104" s="18">
        <f>I104+J104</f>
        <v>3104.4</v>
      </c>
      <c r="L104" s="18"/>
      <c r="M104" s="18"/>
      <c r="N104" s="18"/>
      <c r="O104" s="18">
        <f t="shared" si="29"/>
        <v>100</v>
      </c>
      <c r="P104" s="18"/>
      <c r="Q104" s="18">
        <f t="shared" si="30"/>
        <v>100</v>
      </c>
      <c r="R104" s="32"/>
    </row>
    <row r="105" spans="1:17" s="14" customFormat="1" ht="13.5">
      <c r="A105" s="50" t="s">
        <v>18</v>
      </c>
      <c r="B105" s="34">
        <v>41030000</v>
      </c>
      <c r="C105" s="15">
        <f>C108+C109</f>
        <v>27194.4</v>
      </c>
      <c r="D105" s="15">
        <f aca="true" t="shared" si="38" ref="D105:K105">D108+D109</f>
        <v>0</v>
      </c>
      <c r="E105" s="15">
        <f t="shared" si="38"/>
        <v>27194.4</v>
      </c>
      <c r="F105" s="15">
        <f t="shared" si="38"/>
        <v>27194.4</v>
      </c>
      <c r="G105" s="15">
        <f t="shared" si="38"/>
        <v>0</v>
      </c>
      <c r="H105" s="15">
        <f t="shared" si="38"/>
        <v>27194.4</v>
      </c>
      <c r="I105" s="15">
        <f t="shared" si="38"/>
        <v>27194.4</v>
      </c>
      <c r="J105" s="15">
        <f t="shared" si="38"/>
        <v>0</v>
      </c>
      <c r="K105" s="15">
        <f t="shared" si="38"/>
        <v>27194.4</v>
      </c>
      <c r="L105" s="18">
        <f t="shared" si="27"/>
        <v>100</v>
      </c>
      <c r="M105" s="17"/>
      <c r="N105" s="17">
        <f t="shared" si="28"/>
        <v>100</v>
      </c>
      <c r="O105" s="17">
        <f t="shared" si="29"/>
        <v>100</v>
      </c>
      <c r="P105" s="17"/>
      <c r="Q105" s="17">
        <f t="shared" si="30"/>
        <v>100</v>
      </c>
    </row>
    <row r="106" spans="1:17" s="14" customFormat="1" ht="13.5" hidden="1">
      <c r="A106" s="13" t="s">
        <v>36</v>
      </c>
      <c r="B106" s="3">
        <v>41030400</v>
      </c>
      <c r="C106" s="18"/>
      <c r="D106" s="18"/>
      <c r="E106" s="17">
        <f>C106+D106</f>
        <v>0</v>
      </c>
      <c r="F106" s="18"/>
      <c r="G106" s="18"/>
      <c r="H106" s="17">
        <f>F106+G106</f>
        <v>0</v>
      </c>
      <c r="I106" s="15"/>
      <c r="J106" s="18"/>
      <c r="K106" s="17">
        <f>I106+J106</f>
        <v>0</v>
      </c>
      <c r="L106" s="18" t="e">
        <f t="shared" si="27"/>
        <v>#DIV/0!</v>
      </c>
      <c r="M106" s="18"/>
      <c r="N106" s="18" t="e">
        <f t="shared" si="28"/>
        <v>#DIV/0!</v>
      </c>
      <c r="O106" s="18" t="e">
        <f t="shared" si="29"/>
        <v>#DIV/0!</v>
      </c>
      <c r="P106" s="18"/>
      <c r="Q106" s="18" t="e">
        <f t="shared" si="30"/>
        <v>#DIV/0!</v>
      </c>
    </row>
    <row r="107" spans="1:17" s="14" customFormat="1" ht="26.25" hidden="1">
      <c r="A107" s="73" t="s">
        <v>71</v>
      </c>
      <c r="B107" s="3">
        <v>41033200</v>
      </c>
      <c r="C107" s="18"/>
      <c r="D107" s="18"/>
      <c r="E107" s="17">
        <f>C107+D107</f>
        <v>0</v>
      </c>
      <c r="F107" s="62">
        <v>0</v>
      </c>
      <c r="G107" s="18"/>
      <c r="H107" s="17">
        <f>F107+G107</f>
        <v>0</v>
      </c>
      <c r="I107" s="62">
        <v>0</v>
      </c>
      <c r="J107" s="18"/>
      <c r="K107" s="17">
        <f>I107+J107</f>
        <v>0</v>
      </c>
      <c r="L107" s="18" t="e">
        <f t="shared" si="27"/>
        <v>#DIV/0!</v>
      </c>
      <c r="M107" s="18"/>
      <c r="N107" s="18" t="e">
        <f t="shared" si="28"/>
        <v>#DIV/0!</v>
      </c>
      <c r="O107" s="18" t="e">
        <f t="shared" si="29"/>
        <v>#DIV/0!</v>
      </c>
      <c r="P107" s="18"/>
      <c r="Q107" s="18" t="e">
        <f t="shared" si="30"/>
        <v>#DIV/0!</v>
      </c>
    </row>
    <row r="108" spans="1:17" s="5" customFormat="1" ht="16.5" customHeight="1">
      <c r="A108" s="27" t="s">
        <v>34</v>
      </c>
      <c r="B108" s="3">
        <v>41033900</v>
      </c>
      <c r="C108" s="18">
        <v>27194.4</v>
      </c>
      <c r="D108" s="18"/>
      <c r="E108" s="18">
        <f>C108+D108</f>
        <v>27194.4</v>
      </c>
      <c r="F108" s="62">
        <v>27194.4</v>
      </c>
      <c r="G108" s="18"/>
      <c r="H108" s="18">
        <f>F108+G108</f>
        <v>27194.4</v>
      </c>
      <c r="I108" s="62">
        <v>27194.4</v>
      </c>
      <c r="J108" s="18"/>
      <c r="K108" s="18">
        <f>I108+J108</f>
        <v>27194.4</v>
      </c>
      <c r="L108" s="18">
        <f t="shared" si="27"/>
        <v>100</v>
      </c>
      <c r="M108" s="18"/>
      <c r="N108" s="18">
        <f t="shared" si="28"/>
        <v>100</v>
      </c>
      <c r="O108" s="18">
        <f t="shared" si="29"/>
        <v>100</v>
      </c>
      <c r="P108" s="18"/>
      <c r="Q108" s="18">
        <f t="shared" si="30"/>
        <v>100</v>
      </c>
    </row>
    <row r="109" spans="1:17" s="5" customFormat="1" ht="17.25" customHeight="1" hidden="1">
      <c r="A109" s="27" t="s">
        <v>35</v>
      </c>
      <c r="B109" s="3">
        <v>41034200</v>
      </c>
      <c r="C109" s="18"/>
      <c r="D109" s="18"/>
      <c r="E109" s="18"/>
      <c r="F109" s="62"/>
      <c r="G109" s="18"/>
      <c r="H109" s="18"/>
      <c r="I109" s="62"/>
      <c r="J109" s="18"/>
      <c r="K109" s="18"/>
      <c r="L109" s="18" t="e">
        <f t="shared" si="27"/>
        <v>#DIV/0!</v>
      </c>
      <c r="M109" s="18"/>
      <c r="N109" s="18" t="e">
        <f t="shared" si="28"/>
        <v>#DIV/0!</v>
      </c>
      <c r="O109" s="18" t="e">
        <f t="shared" si="29"/>
        <v>#DIV/0!</v>
      </c>
      <c r="P109" s="18"/>
      <c r="Q109" s="18" t="e">
        <f t="shared" si="30"/>
        <v>#DIV/0!</v>
      </c>
    </row>
    <row r="110" spans="1:17" s="5" customFormat="1" ht="26.25" hidden="1">
      <c r="A110" s="27" t="s">
        <v>46</v>
      </c>
      <c r="B110" s="3">
        <v>41034500</v>
      </c>
      <c r="C110" s="18"/>
      <c r="D110" s="18"/>
      <c r="E110" s="17">
        <f>C110+D110</f>
        <v>0</v>
      </c>
      <c r="F110" s="18">
        <v>0</v>
      </c>
      <c r="G110" s="18"/>
      <c r="H110" s="18">
        <f aca="true" t="shared" si="39" ref="H110:H115">F110+G110</f>
        <v>0</v>
      </c>
      <c r="I110" s="18">
        <v>0</v>
      </c>
      <c r="J110" s="18"/>
      <c r="K110" s="18">
        <f aca="true" t="shared" si="40" ref="K110:K115">I110+J110</f>
        <v>0</v>
      </c>
      <c r="L110" s="18" t="e">
        <f t="shared" si="27"/>
        <v>#DIV/0!</v>
      </c>
      <c r="M110" s="18"/>
      <c r="N110" s="18" t="e">
        <f t="shared" si="28"/>
        <v>#DIV/0!</v>
      </c>
      <c r="O110" s="18" t="e">
        <f t="shared" si="29"/>
        <v>#DIV/0!</v>
      </c>
      <c r="P110" s="18"/>
      <c r="Q110" s="18" t="e">
        <f t="shared" si="30"/>
        <v>#DIV/0!</v>
      </c>
    </row>
    <row r="111" spans="1:17" s="9" customFormat="1" ht="20.25" customHeight="1" hidden="1">
      <c r="A111" s="13" t="s">
        <v>4</v>
      </c>
      <c r="B111" s="3">
        <v>41035000</v>
      </c>
      <c r="C111" s="18"/>
      <c r="D111" s="18"/>
      <c r="E111" s="17">
        <f>C111+D111</f>
        <v>0</v>
      </c>
      <c r="F111" s="18"/>
      <c r="G111" s="18"/>
      <c r="H111" s="18">
        <f t="shared" si="39"/>
        <v>0</v>
      </c>
      <c r="I111" s="18"/>
      <c r="J111" s="18"/>
      <c r="K111" s="18">
        <f t="shared" si="40"/>
        <v>0</v>
      </c>
      <c r="L111" s="18" t="e">
        <f t="shared" si="27"/>
        <v>#DIV/0!</v>
      </c>
      <c r="M111" s="18"/>
      <c r="N111" s="18" t="e">
        <f t="shared" si="28"/>
        <v>#DIV/0!</v>
      </c>
      <c r="O111" s="18" t="e">
        <f t="shared" si="29"/>
        <v>#DIV/0!</v>
      </c>
      <c r="P111" s="18"/>
      <c r="Q111" s="18" t="e">
        <f t="shared" si="30"/>
        <v>#DIV/0!</v>
      </c>
    </row>
    <row r="112" spans="1:17" s="9" customFormat="1" ht="26.25" hidden="1">
      <c r="A112" s="72" t="s">
        <v>45</v>
      </c>
      <c r="B112" s="3">
        <v>41035400</v>
      </c>
      <c r="C112" s="18"/>
      <c r="D112" s="18"/>
      <c r="E112" s="17">
        <f>C112+D112</f>
        <v>0</v>
      </c>
      <c r="F112" s="18"/>
      <c r="G112" s="18"/>
      <c r="H112" s="18">
        <f t="shared" si="39"/>
        <v>0</v>
      </c>
      <c r="I112" s="18"/>
      <c r="J112" s="18"/>
      <c r="K112" s="18">
        <f t="shared" si="40"/>
        <v>0</v>
      </c>
      <c r="L112" s="18" t="e">
        <f t="shared" si="27"/>
        <v>#DIV/0!</v>
      </c>
      <c r="M112" s="18"/>
      <c r="N112" s="18" t="e">
        <f t="shared" si="28"/>
        <v>#DIV/0!</v>
      </c>
      <c r="O112" s="18" t="e">
        <f t="shared" si="29"/>
        <v>#DIV/0!</v>
      </c>
      <c r="P112" s="18"/>
      <c r="Q112" s="18" t="e">
        <f t="shared" si="30"/>
        <v>#DIV/0!</v>
      </c>
    </row>
    <row r="113" spans="1:17" s="5" customFormat="1" ht="52.5" hidden="1">
      <c r="A113" s="13" t="s">
        <v>27</v>
      </c>
      <c r="B113" s="3">
        <v>41035800</v>
      </c>
      <c r="C113" s="18"/>
      <c r="D113" s="18"/>
      <c r="E113" s="17">
        <f>C113+D113</f>
        <v>0</v>
      </c>
      <c r="F113" s="18"/>
      <c r="G113" s="18"/>
      <c r="H113" s="18">
        <f t="shared" si="39"/>
        <v>0</v>
      </c>
      <c r="I113" s="18"/>
      <c r="J113" s="18"/>
      <c r="K113" s="18">
        <f t="shared" si="40"/>
        <v>0</v>
      </c>
      <c r="L113" s="18" t="e">
        <f t="shared" si="27"/>
        <v>#DIV/0!</v>
      </c>
      <c r="M113" s="18"/>
      <c r="N113" s="18" t="e">
        <f t="shared" si="28"/>
        <v>#DIV/0!</v>
      </c>
      <c r="O113" s="18" t="e">
        <f t="shared" si="29"/>
        <v>#DIV/0!</v>
      </c>
      <c r="P113" s="18"/>
      <c r="Q113" s="18" t="e">
        <f t="shared" si="30"/>
        <v>#DIV/0!</v>
      </c>
    </row>
    <row r="114" spans="1:17" s="14" customFormat="1" ht="18" customHeight="1" hidden="1">
      <c r="A114" s="74" t="s">
        <v>63</v>
      </c>
      <c r="B114" s="34">
        <v>41040000</v>
      </c>
      <c r="C114" s="15"/>
      <c r="D114" s="15"/>
      <c r="E114" s="17"/>
      <c r="F114" s="15">
        <f>F115</f>
        <v>0</v>
      </c>
      <c r="G114" s="15"/>
      <c r="H114" s="15">
        <f>H115</f>
        <v>0</v>
      </c>
      <c r="I114" s="15"/>
      <c r="J114" s="15"/>
      <c r="K114" s="15">
        <f t="shared" si="40"/>
        <v>0</v>
      </c>
      <c r="L114" s="15"/>
      <c r="M114" s="15"/>
      <c r="N114" s="15"/>
      <c r="O114" s="15"/>
      <c r="P114" s="15"/>
      <c r="Q114" s="15"/>
    </row>
    <row r="115" spans="1:17" s="14" customFormat="1" ht="18" customHeight="1" hidden="1">
      <c r="A115" s="75" t="s">
        <v>132</v>
      </c>
      <c r="B115" s="3">
        <v>41040400</v>
      </c>
      <c r="C115" s="15"/>
      <c r="D115" s="15"/>
      <c r="E115" s="17"/>
      <c r="F115" s="18"/>
      <c r="G115" s="15"/>
      <c r="H115" s="18">
        <f t="shared" si="39"/>
        <v>0</v>
      </c>
      <c r="I115" s="18"/>
      <c r="J115" s="15"/>
      <c r="K115" s="18">
        <f t="shared" si="40"/>
        <v>0</v>
      </c>
      <c r="L115" s="18"/>
      <c r="M115" s="18"/>
      <c r="N115" s="18"/>
      <c r="O115" s="18"/>
      <c r="P115" s="18"/>
      <c r="Q115" s="18"/>
    </row>
    <row r="116" spans="1:17" s="5" customFormat="1" ht="37.5" customHeight="1" hidden="1">
      <c r="A116" s="76" t="s">
        <v>64</v>
      </c>
      <c r="B116" s="3">
        <v>41040200</v>
      </c>
      <c r="C116" s="18"/>
      <c r="D116" s="18"/>
      <c r="E116" s="18"/>
      <c r="F116" s="62"/>
      <c r="G116" s="18"/>
      <c r="H116" s="18"/>
      <c r="I116" s="18"/>
      <c r="J116" s="18"/>
      <c r="K116" s="18"/>
      <c r="L116" s="18" t="e">
        <f t="shared" si="27"/>
        <v>#DIV/0!</v>
      </c>
      <c r="M116" s="18"/>
      <c r="N116" s="18" t="e">
        <f t="shared" si="28"/>
        <v>#DIV/0!</v>
      </c>
      <c r="O116" s="18" t="e">
        <f t="shared" si="29"/>
        <v>#DIV/0!</v>
      </c>
      <c r="P116" s="18"/>
      <c r="Q116" s="18" t="e">
        <f t="shared" si="30"/>
        <v>#DIV/0!</v>
      </c>
    </row>
    <row r="117" spans="1:17" s="14" customFormat="1" ht="21.75" customHeight="1">
      <c r="A117" s="77" t="s">
        <v>69</v>
      </c>
      <c r="B117" s="34">
        <v>41050000</v>
      </c>
      <c r="C117" s="15">
        <f>C118+C120+C121+C123</f>
        <v>71.1</v>
      </c>
      <c r="D117" s="15">
        <f>D118+D120+D121+D123</f>
        <v>0</v>
      </c>
      <c r="E117" s="15">
        <f>E118+E120+E121+E123</f>
        <v>71.1</v>
      </c>
      <c r="F117" s="15">
        <f>F120+F122+F125+F126</f>
        <v>2391</v>
      </c>
      <c r="G117" s="15">
        <f>G118+G120+G121+G123+G119</f>
        <v>95.6</v>
      </c>
      <c r="H117" s="15">
        <f>H120+H122+H125+H126+H119</f>
        <v>2486.6</v>
      </c>
      <c r="I117" s="15">
        <f>I120+I122+I125+I126</f>
        <v>2361.6</v>
      </c>
      <c r="J117" s="15">
        <f>J118+J120+J121+J123+J119</f>
        <v>95.64</v>
      </c>
      <c r="K117" s="15">
        <f>K120+K122+K125+K126+K119</f>
        <v>2457.24</v>
      </c>
      <c r="L117" s="15">
        <f t="shared" si="27"/>
        <v>3321.518987341772</v>
      </c>
      <c r="M117" s="15"/>
      <c r="N117" s="15">
        <f>K117/E117*100</f>
        <v>3456.0337552742617</v>
      </c>
      <c r="O117" s="15">
        <f t="shared" si="29"/>
        <v>98.77038895859472</v>
      </c>
      <c r="P117" s="15"/>
      <c r="Q117" s="15">
        <f t="shared" si="30"/>
        <v>98.81927129413657</v>
      </c>
    </row>
    <row r="118" spans="1:17" s="5" customFormat="1" ht="28.5" customHeight="1" hidden="1">
      <c r="A118" s="73" t="s">
        <v>70</v>
      </c>
      <c r="B118" s="3">
        <v>41051100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 t="e">
        <f t="shared" si="27"/>
        <v>#DIV/0!</v>
      </c>
      <c r="M118" s="18" t="e">
        <f>J118/D118*100</f>
        <v>#DIV/0!</v>
      </c>
      <c r="N118" s="18" t="e">
        <f t="shared" si="28"/>
        <v>#DIV/0!</v>
      </c>
      <c r="O118" s="18" t="e">
        <f t="shared" si="29"/>
        <v>#DIV/0!</v>
      </c>
      <c r="P118" s="18" t="e">
        <f>J118/G118*100</f>
        <v>#DIV/0!</v>
      </c>
      <c r="Q118" s="18" t="e">
        <f t="shared" si="30"/>
        <v>#DIV/0!</v>
      </c>
    </row>
    <row r="119" spans="1:17" s="5" customFormat="1" ht="28.5" customHeight="1">
      <c r="A119" s="73" t="s">
        <v>152</v>
      </c>
      <c r="B119" s="3">
        <v>41051000</v>
      </c>
      <c r="C119" s="18"/>
      <c r="D119" s="18"/>
      <c r="E119" s="18"/>
      <c r="F119" s="18"/>
      <c r="G119" s="18">
        <v>95.6</v>
      </c>
      <c r="H119" s="18">
        <f>F119+G119</f>
        <v>95.6</v>
      </c>
      <c r="I119" s="18"/>
      <c r="J119" s="18">
        <v>95.64</v>
      </c>
      <c r="K119" s="18">
        <f>I119+J119</f>
        <v>95.64</v>
      </c>
      <c r="L119" s="18"/>
      <c r="M119" s="18"/>
      <c r="N119" s="18"/>
      <c r="O119" s="18"/>
      <c r="P119" s="18"/>
      <c r="Q119" s="18"/>
    </row>
    <row r="120" spans="1:17" s="5" customFormat="1" ht="29.25" customHeight="1">
      <c r="A120" s="73" t="s">
        <v>72</v>
      </c>
      <c r="B120" s="3">
        <v>41051200</v>
      </c>
      <c r="C120" s="18">
        <v>71.1</v>
      </c>
      <c r="D120" s="18"/>
      <c r="E120" s="18">
        <f>C120+D120</f>
        <v>71.1</v>
      </c>
      <c r="F120" s="62">
        <v>71.1</v>
      </c>
      <c r="G120" s="18"/>
      <c r="H120" s="18">
        <f>F120+G120</f>
        <v>71.1</v>
      </c>
      <c r="I120" s="18">
        <v>71.1</v>
      </c>
      <c r="J120" s="18"/>
      <c r="K120" s="18">
        <f>I120+J120</f>
        <v>71.1</v>
      </c>
      <c r="L120" s="18">
        <f t="shared" si="27"/>
        <v>100</v>
      </c>
      <c r="M120" s="18"/>
      <c r="N120" s="18">
        <f t="shared" si="28"/>
        <v>100</v>
      </c>
      <c r="O120" s="18">
        <f t="shared" si="29"/>
        <v>100</v>
      </c>
      <c r="P120" s="18"/>
      <c r="Q120" s="18">
        <f t="shared" si="30"/>
        <v>100</v>
      </c>
    </row>
    <row r="121" spans="1:17" s="5" customFormat="1" ht="34.5" customHeight="1" hidden="1">
      <c r="A121" s="73" t="s">
        <v>73</v>
      </c>
      <c r="B121" s="3">
        <v>41051400</v>
      </c>
      <c r="C121" s="18"/>
      <c r="D121" s="18"/>
      <c r="E121" s="18"/>
      <c r="F121" s="62"/>
      <c r="G121" s="18"/>
      <c r="H121" s="18">
        <f aca="true" t="shared" si="41" ref="H121:H126">F121+G121</f>
        <v>0</v>
      </c>
      <c r="I121" s="18"/>
      <c r="J121" s="18"/>
      <c r="K121" s="18">
        <f aca="true" t="shared" si="42" ref="K121:K126">I121+J121</f>
        <v>0</v>
      </c>
      <c r="L121" s="18" t="e">
        <f t="shared" si="27"/>
        <v>#DIV/0!</v>
      </c>
      <c r="M121" s="18"/>
      <c r="N121" s="18" t="e">
        <f t="shared" si="28"/>
        <v>#DIV/0!</v>
      </c>
      <c r="O121" s="18" t="e">
        <f t="shared" si="29"/>
        <v>#DIV/0!</v>
      </c>
      <c r="P121" s="18"/>
      <c r="Q121" s="18" t="e">
        <f t="shared" si="30"/>
        <v>#DIV/0!</v>
      </c>
    </row>
    <row r="122" spans="1:17" s="5" customFormat="1" ht="42.75" customHeight="1">
      <c r="A122" s="73" t="s">
        <v>137</v>
      </c>
      <c r="B122" s="3">
        <v>41051700</v>
      </c>
      <c r="C122" s="18"/>
      <c r="D122" s="18"/>
      <c r="E122" s="18"/>
      <c r="F122" s="62">
        <v>23.6</v>
      </c>
      <c r="G122" s="18"/>
      <c r="H122" s="18">
        <f t="shared" si="41"/>
        <v>23.6</v>
      </c>
      <c r="I122" s="18">
        <v>23.6</v>
      </c>
      <c r="J122" s="18"/>
      <c r="K122" s="18">
        <f t="shared" si="42"/>
        <v>23.6</v>
      </c>
      <c r="L122" s="18"/>
      <c r="M122" s="18"/>
      <c r="N122" s="18"/>
      <c r="O122" s="18">
        <f t="shared" si="29"/>
        <v>100</v>
      </c>
      <c r="P122" s="18"/>
      <c r="Q122" s="18">
        <f t="shared" si="30"/>
        <v>100</v>
      </c>
    </row>
    <row r="123" spans="1:17" s="5" customFormat="1" ht="34.5" customHeight="1" hidden="1">
      <c r="A123" s="73" t="s">
        <v>104</v>
      </c>
      <c r="B123" s="3">
        <v>41055000</v>
      </c>
      <c r="C123" s="18"/>
      <c r="D123" s="18"/>
      <c r="E123" s="18"/>
      <c r="F123" s="62"/>
      <c r="G123" s="18"/>
      <c r="H123" s="18">
        <f t="shared" si="41"/>
        <v>0</v>
      </c>
      <c r="I123" s="18"/>
      <c r="J123" s="18"/>
      <c r="K123" s="18">
        <f t="shared" si="42"/>
        <v>0</v>
      </c>
      <c r="L123" s="18"/>
      <c r="M123" s="18"/>
      <c r="N123" s="18"/>
      <c r="O123" s="18" t="e">
        <f t="shared" si="29"/>
        <v>#DIV/0!</v>
      </c>
      <c r="P123" s="18"/>
      <c r="Q123" s="18" t="e">
        <f t="shared" si="30"/>
        <v>#DIV/0!</v>
      </c>
    </row>
    <row r="124" spans="1:17" s="5" customFormat="1" ht="34.5" customHeight="1" hidden="1">
      <c r="A124" s="73" t="s">
        <v>146</v>
      </c>
      <c r="B124" s="3"/>
      <c r="C124" s="18"/>
      <c r="D124" s="18"/>
      <c r="E124" s="18"/>
      <c r="F124" s="62"/>
      <c r="G124" s="18"/>
      <c r="H124" s="18">
        <f t="shared" si="41"/>
        <v>0</v>
      </c>
      <c r="I124" s="18"/>
      <c r="J124" s="18"/>
      <c r="K124" s="18">
        <f t="shared" si="42"/>
        <v>0</v>
      </c>
      <c r="L124" s="18"/>
      <c r="M124" s="18"/>
      <c r="N124" s="18"/>
      <c r="O124" s="18" t="e">
        <f t="shared" si="29"/>
        <v>#DIV/0!</v>
      </c>
      <c r="P124" s="18"/>
      <c r="Q124" s="18" t="e">
        <f t="shared" si="30"/>
        <v>#DIV/0!</v>
      </c>
    </row>
    <row r="125" spans="1:17" s="5" customFormat="1" ht="45" customHeight="1">
      <c r="A125" s="73" t="s">
        <v>147</v>
      </c>
      <c r="B125" s="3">
        <v>41057700</v>
      </c>
      <c r="C125" s="18"/>
      <c r="D125" s="18"/>
      <c r="E125" s="18"/>
      <c r="F125" s="62">
        <v>98.1</v>
      </c>
      <c r="G125" s="18"/>
      <c r="H125" s="18">
        <f t="shared" si="41"/>
        <v>98.1</v>
      </c>
      <c r="I125" s="18">
        <v>68.7</v>
      </c>
      <c r="J125" s="18"/>
      <c r="K125" s="18">
        <f t="shared" si="42"/>
        <v>68.7</v>
      </c>
      <c r="L125" s="18"/>
      <c r="M125" s="18"/>
      <c r="N125" s="18"/>
      <c r="O125" s="18">
        <f t="shared" si="29"/>
        <v>70.03058103975536</v>
      </c>
      <c r="P125" s="18"/>
      <c r="Q125" s="18">
        <f t="shared" si="30"/>
        <v>70.03058103975536</v>
      </c>
    </row>
    <row r="126" spans="1:17" s="5" customFormat="1" ht="33" customHeight="1">
      <c r="A126" s="73" t="s">
        <v>148</v>
      </c>
      <c r="B126" s="3">
        <v>41058900</v>
      </c>
      <c r="C126" s="18"/>
      <c r="D126" s="18"/>
      <c r="E126" s="18"/>
      <c r="F126" s="62">
        <v>2198.2</v>
      </c>
      <c r="G126" s="18"/>
      <c r="H126" s="18">
        <f t="shared" si="41"/>
        <v>2198.2</v>
      </c>
      <c r="I126" s="18">
        <v>2198.2</v>
      </c>
      <c r="J126" s="18"/>
      <c r="K126" s="18">
        <f t="shared" si="42"/>
        <v>2198.2</v>
      </c>
      <c r="L126" s="18"/>
      <c r="M126" s="18"/>
      <c r="N126" s="18"/>
      <c r="O126" s="18">
        <f t="shared" si="29"/>
        <v>100</v>
      </c>
      <c r="P126" s="18"/>
      <c r="Q126" s="18">
        <f t="shared" si="30"/>
        <v>100</v>
      </c>
    </row>
    <row r="127" spans="1:17" s="5" customFormat="1" ht="19.5" customHeight="1">
      <c r="A127" s="77" t="s">
        <v>78</v>
      </c>
      <c r="B127" s="34">
        <v>50000000</v>
      </c>
      <c r="C127" s="18"/>
      <c r="D127" s="18"/>
      <c r="E127" s="17"/>
      <c r="F127" s="62"/>
      <c r="G127" s="18"/>
      <c r="H127" s="17"/>
      <c r="I127" s="18"/>
      <c r="J127" s="17">
        <f>J128</f>
        <v>1.5</v>
      </c>
      <c r="K127" s="17">
        <f>I127+J127</f>
        <v>1.5</v>
      </c>
      <c r="L127" s="15"/>
      <c r="M127" s="15"/>
      <c r="N127" s="15"/>
      <c r="O127" s="18"/>
      <c r="P127" s="15"/>
      <c r="Q127" s="15"/>
    </row>
    <row r="128" spans="1:17" s="5" customFormat="1" ht="29.25" customHeight="1">
      <c r="A128" s="73" t="s">
        <v>79</v>
      </c>
      <c r="B128" s="3">
        <v>50110000</v>
      </c>
      <c r="C128" s="18"/>
      <c r="D128" s="18"/>
      <c r="E128" s="18"/>
      <c r="F128" s="62"/>
      <c r="G128" s="18"/>
      <c r="H128" s="18"/>
      <c r="I128" s="18"/>
      <c r="J128" s="18">
        <v>1.5</v>
      </c>
      <c r="K128" s="18">
        <f>I128+J128</f>
        <v>1.5</v>
      </c>
      <c r="L128" s="18"/>
      <c r="M128" s="18"/>
      <c r="N128" s="18"/>
      <c r="O128" s="18"/>
      <c r="P128" s="18"/>
      <c r="Q128" s="18"/>
    </row>
    <row r="129" spans="1:17" s="22" customFormat="1" ht="23.25" customHeight="1">
      <c r="A129" s="23" t="s">
        <v>30</v>
      </c>
      <c r="B129" s="23">
        <v>900102</v>
      </c>
      <c r="C129" s="21">
        <f>C97+C98</f>
        <v>98432.79999999999</v>
      </c>
      <c r="D129" s="21">
        <f>D97+D98</f>
        <v>900</v>
      </c>
      <c r="E129" s="21">
        <f aca="true" t="shared" si="43" ref="E129:E137">C129+D129</f>
        <v>99332.79999999999</v>
      </c>
      <c r="F129" s="21">
        <f>F97+F98</f>
        <v>120161.7</v>
      </c>
      <c r="G129" s="21">
        <f>G97+G98</f>
        <v>3003.7</v>
      </c>
      <c r="H129" s="21">
        <f>F129+G129</f>
        <v>123165.4</v>
      </c>
      <c r="I129" s="21">
        <f>I97+I98</f>
        <v>121161.80000000002</v>
      </c>
      <c r="J129" s="21">
        <f>J97+J98+J127</f>
        <v>3911.47</v>
      </c>
      <c r="K129" s="21">
        <f>I129+J129</f>
        <v>125073.27000000002</v>
      </c>
      <c r="L129" s="21">
        <f t="shared" si="27"/>
        <v>123.09088027568049</v>
      </c>
      <c r="M129" s="21">
        <f>J129/D129*100</f>
        <v>434.60777777777776</v>
      </c>
      <c r="N129" s="21">
        <f t="shared" si="28"/>
        <v>125.91336396437032</v>
      </c>
      <c r="O129" s="21">
        <f t="shared" si="29"/>
        <v>100.83229514895346</v>
      </c>
      <c r="P129" s="21">
        <f>J129/G129*100</f>
        <v>130.2217265372707</v>
      </c>
      <c r="Q129" s="21">
        <f t="shared" si="30"/>
        <v>101.54903081547255</v>
      </c>
    </row>
    <row r="130" spans="1:17" s="5" customFormat="1" ht="12.75" hidden="1">
      <c r="A130" s="13" t="s">
        <v>19</v>
      </c>
      <c r="B130" s="3"/>
      <c r="C130" s="18"/>
      <c r="D130" s="18"/>
      <c r="E130" s="17">
        <f t="shared" si="43"/>
        <v>0</v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1:17" s="10" customFormat="1" ht="12.75" hidden="1">
      <c r="A131" s="7" t="s">
        <v>23</v>
      </c>
      <c r="B131" s="6">
        <v>203000</v>
      </c>
      <c r="C131" s="18"/>
      <c r="D131" s="18"/>
      <c r="E131" s="17">
        <f t="shared" si="43"/>
        <v>0</v>
      </c>
      <c r="F131" s="36"/>
      <c r="G131" s="36"/>
      <c r="H131" s="36">
        <f aca="true" t="shared" si="44" ref="H131:H137">F131+G131</f>
        <v>0</v>
      </c>
      <c r="I131" s="36"/>
      <c r="J131" s="36"/>
      <c r="K131" s="36">
        <f>I131+J131</f>
        <v>0</v>
      </c>
      <c r="L131" s="35"/>
      <c r="M131" s="35"/>
      <c r="N131" s="35"/>
      <c r="O131" s="35"/>
      <c r="P131" s="35"/>
      <c r="Q131" s="35"/>
    </row>
    <row r="132" spans="1:17" s="11" customFormat="1" ht="12.75" hidden="1">
      <c r="A132" s="7" t="s">
        <v>20</v>
      </c>
      <c r="B132" s="6">
        <v>205000</v>
      </c>
      <c r="C132" s="19"/>
      <c r="D132" s="19"/>
      <c r="E132" s="17">
        <f t="shared" si="43"/>
        <v>0</v>
      </c>
      <c r="F132" s="37"/>
      <c r="G132" s="37"/>
      <c r="H132" s="36">
        <f t="shared" si="44"/>
        <v>0</v>
      </c>
      <c r="I132" s="37"/>
      <c r="J132" s="37"/>
      <c r="K132" s="36">
        <f>I132+J132</f>
        <v>0</v>
      </c>
      <c r="L132" s="35"/>
      <c r="M132" s="35"/>
      <c r="N132" s="35"/>
      <c r="O132" s="35"/>
      <c r="P132" s="35" t="e">
        <f aca="true" t="shared" si="45" ref="P132:P137">J132/G132*100</f>
        <v>#DIV/0!</v>
      </c>
      <c r="Q132" s="35" t="e">
        <f>K132/H132*100</f>
        <v>#DIV/0!</v>
      </c>
    </row>
    <row r="133" spans="1:17" s="11" customFormat="1" ht="12.75" hidden="1">
      <c r="A133" s="7" t="s">
        <v>21</v>
      </c>
      <c r="B133" s="12">
        <v>208000</v>
      </c>
      <c r="C133" s="19"/>
      <c r="D133" s="19"/>
      <c r="E133" s="17">
        <f t="shared" si="43"/>
        <v>0</v>
      </c>
      <c r="F133" s="37"/>
      <c r="G133" s="37"/>
      <c r="H133" s="36">
        <f t="shared" si="44"/>
        <v>0</v>
      </c>
      <c r="I133" s="37"/>
      <c r="J133" s="37"/>
      <c r="K133" s="36">
        <f>I133+J133</f>
        <v>0</v>
      </c>
      <c r="L133" s="35"/>
      <c r="M133" s="35"/>
      <c r="N133" s="35"/>
      <c r="O133" s="35" t="e">
        <f>I133/F133*100</f>
        <v>#DIV/0!</v>
      </c>
      <c r="P133" s="35" t="e">
        <f t="shared" si="45"/>
        <v>#DIV/0!</v>
      </c>
      <c r="Q133" s="35" t="e">
        <f>K133/H133*100</f>
        <v>#DIV/0!</v>
      </c>
    </row>
    <row r="134" spans="1:17" s="11" customFormat="1" ht="12.75" hidden="1">
      <c r="A134" s="7" t="s">
        <v>32</v>
      </c>
      <c r="B134" s="12">
        <v>208400</v>
      </c>
      <c r="C134" s="19"/>
      <c r="D134" s="19"/>
      <c r="E134" s="17">
        <f t="shared" si="43"/>
        <v>0</v>
      </c>
      <c r="F134" s="37"/>
      <c r="G134" s="37"/>
      <c r="H134" s="36">
        <f t="shared" si="44"/>
        <v>0</v>
      </c>
      <c r="I134" s="37"/>
      <c r="J134" s="37"/>
      <c r="K134" s="36">
        <f>I134+J134</f>
        <v>0</v>
      </c>
      <c r="L134" s="35"/>
      <c r="M134" s="35"/>
      <c r="N134" s="35"/>
      <c r="O134" s="35" t="e">
        <f>I134/F134*100</f>
        <v>#DIV/0!</v>
      </c>
      <c r="P134" s="35" t="e">
        <f t="shared" si="45"/>
        <v>#DIV/0!</v>
      </c>
      <c r="Q134" s="35"/>
    </row>
    <row r="135" spans="1:17" s="11" customFormat="1" ht="12.75" hidden="1">
      <c r="A135" s="7" t="s">
        <v>22</v>
      </c>
      <c r="B135" s="12">
        <v>404100</v>
      </c>
      <c r="C135" s="19"/>
      <c r="D135" s="19"/>
      <c r="E135" s="17">
        <f t="shared" si="43"/>
        <v>0</v>
      </c>
      <c r="F135" s="37"/>
      <c r="G135" s="37"/>
      <c r="H135" s="36">
        <f t="shared" si="44"/>
        <v>0</v>
      </c>
      <c r="I135" s="37"/>
      <c r="J135" s="37"/>
      <c r="K135" s="36">
        <f>I135+J135</f>
        <v>0</v>
      </c>
      <c r="L135" s="35" t="e">
        <f aca="true" t="shared" si="46" ref="L135:N137">I135/C135*100</f>
        <v>#DIV/0!</v>
      </c>
      <c r="M135" s="35" t="e">
        <f t="shared" si="46"/>
        <v>#DIV/0!</v>
      </c>
      <c r="N135" s="35" t="e">
        <f t="shared" si="46"/>
        <v>#DIV/0!</v>
      </c>
      <c r="O135" s="35" t="e">
        <f>I135/F135*100</f>
        <v>#DIV/0!</v>
      </c>
      <c r="P135" s="35" t="e">
        <f t="shared" si="45"/>
        <v>#DIV/0!</v>
      </c>
      <c r="Q135" s="35" t="e">
        <f>K135/H135*100</f>
        <v>#DIV/0!</v>
      </c>
    </row>
    <row r="136" spans="1:17" s="24" customFormat="1" ht="15" hidden="1">
      <c r="A136" s="23" t="s">
        <v>31</v>
      </c>
      <c r="B136" s="23"/>
      <c r="C136" s="21">
        <f>C129+C131+C132+C133</f>
        <v>98432.79999999999</v>
      </c>
      <c r="D136" s="21">
        <f>D129+D131+D132+D133</f>
        <v>900</v>
      </c>
      <c r="E136" s="17">
        <f t="shared" si="43"/>
        <v>99332.79999999999</v>
      </c>
      <c r="F136" s="38">
        <f>F129+F131+F132+F133</f>
        <v>120161.7</v>
      </c>
      <c r="G136" s="38">
        <f>G129+G131+G132+G133</f>
        <v>3003.7</v>
      </c>
      <c r="H136" s="38">
        <f t="shared" si="44"/>
        <v>123165.4</v>
      </c>
      <c r="I136" s="38">
        <f>I129+I132+I133</f>
        <v>121161.80000000002</v>
      </c>
      <c r="J136" s="38">
        <f>J129+J132+J133</f>
        <v>3911.47</v>
      </c>
      <c r="K136" s="38">
        <f>K129+K131+K132+K133+K134+K135</f>
        <v>125073.27000000002</v>
      </c>
      <c r="L136" s="35">
        <f t="shared" si="46"/>
        <v>123.09088027568049</v>
      </c>
      <c r="M136" s="35">
        <f t="shared" si="46"/>
        <v>434.60777777777776</v>
      </c>
      <c r="N136" s="35">
        <f t="shared" si="46"/>
        <v>125.91336396437032</v>
      </c>
      <c r="O136" s="35">
        <f>I136/F136*100</f>
        <v>100.83229514895346</v>
      </c>
      <c r="P136" s="35">
        <f t="shared" si="45"/>
        <v>130.2217265372707</v>
      </c>
      <c r="Q136" s="35">
        <f>K136/H136*100</f>
        <v>101.54903081547255</v>
      </c>
    </row>
    <row r="137" spans="1:17" s="10" customFormat="1" ht="12.75" hidden="1">
      <c r="A137" s="13" t="s">
        <v>3</v>
      </c>
      <c r="B137" s="3"/>
      <c r="C137" s="18">
        <f>C136-1990</f>
        <v>96442.79999999999</v>
      </c>
      <c r="D137" s="18">
        <f>D136</f>
        <v>900</v>
      </c>
      <c r="E137" s="17">
        <f t="shared" si="43"/>
        <v>97342.79999999999</v>
      </c>
      <c r="F137" s="36">
        <f>F136-'[1]2017'!$F$82</f>
        <v>118982.2</v>
      </c>
      <c r="G137" s="36">
        <f>G136-'[1]2017'!$G$82</f>
        <v>-1475.6000000000004</v>
      </c>
      <c r="H137" s="36">
        <f t="shared" si="44"/>
        <v>117506.59999999999</v>
      </c>
      <c r="I137" s="36">
        <f>I136-'[1]2017'!$I$82</f>
        <v>120147.40000000002</v>
      </c>
      <c r="J137" s="36">
        <f>J136-'[1]2017'!$J$82</f>
        <v>758.6699999999996</v>
      </c>
      <c r="K137" s="36">
        <f>I137+J137</f>
        <v>120906.07000000002</v>
      </c>
      <c r="L137" s="35">
        <f t="shared" si="46"/>
        <v>124.57892139174727</v>
      </c>
      <c r="M137" s="35">
        <f t="shared" si="46"/>
        <v>84.29666666666662</v>
      </c>
      <c r="N137" s="35">
        <f t="shared" si="46"/>
        <v>124.20648471176095</v>
      </c>
      <c r="O137" s="35">
        <f>I137/F137*100</f>
        <v>100.97930614831465</v>
      </c>
      <c r="P137" s="35">
        <f t="shared" si="45"/>
        <v>-51.41433992952016</v>
      </c>
      <c r="Q137" s="35">
        <f>K137/H137*100</f>
        <v>102.89300345682713</v>
      </c>
    </row>
    <row r="138" spans="6:11" ht="12.75">
      <c r="F138" s="25"/>
      <c r="G138" s="25"/>
      <c r="I138" s="25"/>
      <c r="J138" s="25"/>
      <c r="K138" s="25"/>
    </row>
    <row r="139" spans="6:11" ht="12.75">
      <c r="F139" s="31"/>
      <c r="G139" s="31"/>
      <c r="H139" s="25"/>
      <c r="I139" s="25"/>
      <c r="J139" s="25"/>
      <c r="K139" s="25"/>
    </row>
    <row r="140" spans="3:10" ht="12.75">
      <c r="C140" s="25"/>
      <c r="D140" s="25"/>
      <c r="F140" s="25"/>
      <c r="G140" s="25"/>
      <c r="I140" s="25"/>
      <c r="J140" s="25"/>
    </row>
    <row r="141" spans="6:10" ht="12.75">
      <c r="F141" s="25"/>
      <c r="G141" s="25"/>
      <c r="I141" s="25"/>
      <c r="J141" s="25"/>
    </row>
    <row r="142" ht="12.75">
      <c r="F142" s="25"/>
    </row>
    <row r="144" ht="12.75">
      <c r="J144" s="25"/>
    </row>
    <row r="145" ht="12.75">
      <c r="J145" s="25"/>
    </row>
  </sheetData>
  <sheetProtection/>
  <mergeCells count="12">
    <mergeCell ref="F12:H12"/>
    <mergeCell ref="I12:K12"/>
    <mergeCell ref="A11:A13"/>
    <mergeCell ref="L2:N2"/>
    <mergeCell ref="A6:Q6"/>
    <mergeCell ref="A7:Q7"/>
    <mergeCell ref="A8:Q8"/>
    <mergeCell ref="B11:B13"/>
    <mergeCell ref="C11:K11"/>
    <mergeCell ref="L11:N12"/>
    <mergeCell ref="O11:Q12"/>
    <mergeCell ref="C12:E12"/>
  </mergeCells>
  <printOptions horizontalCentered="1"/>
  <pageMargins left="0.1968503937007874" right="0.1968503937007874" top="0.984251968503937" bottom="0.1968503937007874" header="0.1968503937007874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9" sqref="B49:E49"/>
    </sheetView>
  </sheetViews>
  <sheetFormatPr defaultColWidth="9.00390625" defaultRowHeight="12.75"/>
  <cols>
    <col min="1" max="1" width="21.875" style="0" customWidth="1"/>
    <col min="2" max="2" width="16.875" style="0" customWidth="1"/>
    <col min="3" max="3" width="17.50390625" style="0" customWidth="1"/>
    <col min="4" max="4" width="10.50390625" style="0" customWidth="1"/>
    <col min="5" max="5" width="14.50390625" style="0" customWidth="1"/>
    <col min="6" max="6" width="13.125" style="0" customWidth="1"/>
  </cols>
  <sheetData>
    <row r="1" spans="2:6" ht="12.75">
      <c r="B1" s="94"/>
      <c r="C1" s="94"/>
      <c r="D1" s="94"/>
      <c r="E1" s="94"/>
      <c r="F1" s="94"/>
    </row>
    <row r="2" spans="1:6" ht="12.75">
      <c r="A2" s="41" t="s">
        <v>110</v>
      </c>
      <c r="B2" s="43" t="s">
        <v>112</v>
      </c>
      <c r="C2" s="40" t="s">
        <v>122</v>
      </c>
      <c r="D2" s="40" t="s">
        <v>123</v>
      </c>
      <c r="E2" s="40" t="s">
        <v>128</v>
      </c>
      <c r="F2" s="40"/>
    </row>
    <row r="3" spans="1:6" ht="12.75">
      <c r="A3" s="40" t="s">
        <v>111</v>
      </c>
      <c r="B3" s="40">
        <v>1</v>
      </c>
      <c r="C3" s="40"/>
      <c r="D3" s="40"/>
      <c r="E3" s="40"/>
      <c r="F3" s="40"/>
    </row>
    <row r="4" spans="1:6" ht="12.75">
      <c r="A4" s="40" t="s">
        <v>113</v>
      </c>
      <c r="B4" s="40">
        <v>1</v>
      </c>
      <c r="C4" s="40"/>
      <c r="D4" s="40">
        <v>1</v>
      </c>
      <c r="E4" s="40"/>
      <c r="F4" s="40"/>
    </row>
    <row r="5" spans="1:6" ht="12.75">
      <c r="A5" s="40" t="s">
        <v>117</v>
      </c>
      <c r="B5" s="40">
        <v>1</v>
      </c>
      <c r="C5" s="40"/>
      <c r="D5" s="40">
        <v>1</v>
      </c>
      <c r="E5" s="40"/>
      <c r="F5" s="40"/>
    </row>
    <row r="6" spans="1:6" ht="12.75">
      <c r="A6" s="40" t="s">
        <v>114</v>
      </c>
      <c r="B6" s="40"/>
      <c r="C6" s="40"/>
      <c r="D6" s="40"/>
      <c r="E6" s="40"/>
      <c r="F6" s="40"/>
    </row>
    <row r="7" spans="1:6" ht="12.75">
      <c r="A7" s="40" t="s">
        <v>115</v>
      </c>
      <c r="B7" s="40">
        <v>1</v>
      </c>
      <c r="C7" s="40"/>
      <c r="D7" s="40">
        <v>1</v>
      </c>
      <c r="E7" s="40"/>
      <c r="F7" s="40"/>
    </row>
    <row r="8" spans="1:6" ht="12.75">
      <c r="A8" s="40" t="s">
        <v>116</v>
      </c>
      <c r="B8" s="40">
        <v>1</v>
      </c>
      <c r="C8" s="40"/>
      <c r="D8" s="40"/>
      <c r="E8" s="40">
        <v>1</v>
      </c>
      <c r="F8" s="40"/>
    </row>
    <row r="9" spans="1:6" ht="12.75">
      <c r="A9" s="40" t="s">
        <v>118</v>
      </c>
      <c r="B9" s="40">
        <v>1</v>
      </c>
      <c r="C9" s="40"/>
      <c r="D9" s="40"/>
      <c r="E9" s="40"/>
      <c r="F9" s="40"/>
    </row>
    <row r="10" spans="1:6" ht="12.75">
      <c r="A10" s="40" t="s">
        <v>119</v>
      </c>
      <c r="B10" s="40">
        <v>1</v>
      </c>
      <c r="C10" s="40"/>
      <c r="D10" s="40">
        <v>1</v>
      </c>
      <c r="E10" s="40"/>
      <c r="F10" s="40"/>
    </row>
    <row r="11" spans="1:6" ht="12.75">
      <c r="A11" s="40"/>
      <c r="B11" s="40"/>
      <c r="C11" s="40"/>
      <c r="D11" s="40"/>
      <c r="E11" s="40"/>
      <c r="F11" s="40"/>
    </row>
    <row r="12" spans="1:6" ht="12.75">
      <c r="A12" s="41" t="s">
        <v>120</v>
      </c>
      <c r="B12" s="95"/>
      <c r="C12" s="96"/>
      <c r="D12" s="96"/>
      <c r="E12" s="96"/>
      <c r="F12" s="96"/>
    </row>
    <row r="13" spans="1:6" ht="12.75">
      <c r="A13" s="40" t="s">
        <v>124</v>
      </c>
      <c r="B13" s="40">
        <v>1</v>
      </c>
      <c r="C13" s="40">
        <v>1</v>
      </c>
      <c r="D13" s="40"/>
      <c r="E13" s="40">
        <v>1</v>
      </c>
      <c r="F13" s="40"/>
    </row>
    <row r="14" spans="1:6" ht="12.75">
      <c r="A14" s="40" t="s">
        <v>117</v>
      </c>
      <c r="B14" s="40">
        <v>1</v>
      </c>
      <c r="C14" s="40">
        <v>1</v>
      </c>
      <c r="D14" s="40">
        <v>1</v>
      </c>
      <c r="E14" s="40"/>
      <c r="F14" s="40"/>
    </row>
    <row r="15" spans="1:6" ht="12.75">
      <c r="A15" s="40" t="s">
        <v>114</v>
      </c>
      <c r="B15" s="40">
        <v>1</v>
      </c>
      <c r="C15" s="40"/>
      <c r="D15" s="40">
        <v>1</v>
      </c>
      <c r="E15" s="40"/>
      <c r="F15" s="40"/>
    </row>
    <row r="16" spans="1:6" ht="12.75">
      <c r="A16" s="40" t="s">
        <v>115</v>
      </c>
      <c r="B16" s="40">
        <v>1</v>
      </c>
      <c r="C16" s="40"/>
      <c r="D16" s="40"/>
      <c r="E16" s="40"/>
      <c r="F16" s="40"/>
    </row>
    <row r="17" spans="1:6" ht="12.75">
      <c r="A17" s="40" t="s">
        <v>116</v>
      </c>
      <c r="B17" s="40">
        <v>1</v>
      </c>
      <c r="C17" s="40"/>
      <c r="D17" s="40">
        <v>1</v>
      </c>
      <c r="E17" s="40"/>
      <c r="F17" s="40"/>
    </row>
    <row r="18" spans="1:6" ht="12.75">
      <c r="A18" s="40" t="s">
        <v>118</v>
      </c>
      <c r="B18" s="40">
        <v>1</v>
      </c>
      <c r="C18" s="40"/>
      <c r="D18" s="40"/>
      <c r="E18" s="40">
        <v>1</v>
      </c>
      <c r="F18" s="40"/>
    </row>
    <row r="19" spans="1:6" ht="12.75">
      <c r="A19" s="40" t="s">
        <v>119</v>
      </c>
      <c r="B19" s="40">
        <v>1</v>
      </c>
      <c r="C19" s="40"/>
      <c r="D19" s="40">
        <v>1</v>
      </c>
      <c r="E19" s="40"/>
      <c r="F19" s="40"/>
    </row>
    <row r="20" spans="1:6" ht="12.75">
      <c r="A20" s="40" t="s">
        <v>113</v>
      </c>
      <c r="B20" s="40">
        <v>1</v>
      </c>
      <c r="C20" s="40"/>
      <c r="D20" s="40">
        <v>1</v>
      </c>
      <c r="E20" s="40"/>
      <c r="F20" s="40"/>
    </row>
    <row r="21" spans="1:6" ht="12.75">
      <c r="A21" s="40"/>
      <c r="B21" s="40"/>
      <c r="C21" s="40"/>
      <c r="D21" s="40"/>
      <c r="E21" s="40"/>
      <c r="F21" s="40"/>
    </row>
    <row r="22" spans="1:6" ht="12.75">
      <c r="A22" s="41" t="s">
        <v>125</v>
      </c>
      <c r="B22" s="40"/>
      <c r="C22" s="40"/>
      <c r="D22" s="40"/>
      <c r="E22" s="40"/>
      <c r="F22" s="40"/>
    </row>
    <row r="23" spans="1:6" ht="12.75">
      <c r="A23" s="40" t="s">
        <v>124</v>
      </c>
      <c r="B23" s="40">
        <v>1</v>
      </c>
      <c r="C23" s="40">
        <v>1</v>
      </c>
      <c r="D23" s="40">
        <v>1</v>
      </c>
      <c r="E23" s="40"/>
      <c r="F23" s="40"/>
    </row>
    <row r="24" spans="1:6" ht="12.75">
      <c r="A24" s="40" t="s">
        <v>116</v>
      </c>
      <c r="B24" s="40">
        <v>1</v>
      </c>
      <c r="C24" s="40"/>
      <c r="D24" s="40"/>
      <c r="E24" s="40"/>
      <c r="F24" s="40"/>
    </row>
    <row r="25" spans="1:6" ht="12.75">
      <c r="A25" s="40" t="s">
        <v>114</v>
      </c>
      <c r="B25" s="40">
        <v>1</v>
      </c>
      <c r="C25" s="40"/>
      <c r="D25" s="40">
        <v>1</v>
      </c>
      <c r="E25" s="40"/>
      <c r="F25" s="40"/>
    </row>
    <row r="26" spans="1:6" ht="12.75">
      <c r="A26" s="40" t="s">
        <v>117</v>
      </c>
      <c r="B26" s="40">
        <v>1</v>
      </c>
      <c r="C26" s="40">
        <v>1</v>
      </c>
      <c r="D26" s="40">
        <v>1</v>
      </c>
      <c r="E26" s="40"/>
      <c r="F26" s="40"/>
    </row>
    <row r="27" spans="1:6" ht="12.75">
      <c r="A27" s="40" t="s">
        <v>126</v>
      </c>
      <c r="B27" s="40">
        <v>1</v>
      </c>
      <c r="C27" s="40"/>
      <c r="D27" s="40">
        <v>1</v>
      </c>
      <c r="E27" s="40"/>
      <c r="F27" s="40"/>
    </row>
    <row r="28" spans="1:6" ht="12.75">
      <c r="A28" s="40" t="s">
        <v>118</v>
      </c>
      <c r="B28" s="40">
        <v>1</v>
      </c>
      <c r="C28" s="40"/>
      <c r="D28" s="40"/>
      <c r="E28" s="40"/>
      <c r="F28" s="40"/>
    </row>
    <row r="29" spans="1:6" ht="12.75">
      <c r="A29" s="40"/>
      <c r="B29" s="40"/>
      <c r="C29" s="40"/>
      <c r="D29" s="40"/>
      <c r="E29" s="40"/>
      <c r="F29" s="40"/>
    </row>
    <row r="30" spans="1:6" ht="12.75">
      <c r="A30" s="41" t="s">
        <v>127</v>
      </c>
      <c r="B30" s="40"/>
      <c r="C30" s="40"/>
      <c r="D30" s="40"/>
      <c r="E30" s="40"/>
      <c r="F30" s="40"/>
    </row>
    <row r="31" spans="1:6" ht="12.75">
      <c r="A31" s="40" t="s">
        <v>124</v>
      </c>
      <c r="B31" s="40">
        <v>1</v>
      </c>
      <c r="C31" s="40">
        <v>1</v>
      </c>
      <c r="D31" s="40"/>
      <c r="E31" s="40"/>
      <c r="F31" s="40"/>
    </row>
    <row r="32" spans="1:6" ht="12.75">
      <c r="A32" s="40" t="s">
        <v>113</v>
      </c>
      <c r="B32" s="40"/>
      <c r="C32" s="40"/>
      <c r="D32" s="40"/>
      <c r="E32" s="40"/>
      <c r="F32" s="40"/>
    </row>
    <row r="33" spans="1:6" ht="12.75">
      <c r="A33" s="40" t="s">
        <v>117</v>
      </c>
      <c r="B33" s="40">
        <v>1</v>
      </c>
      <c r="C33" s="40"/>
      <c r="D33" s="40"/>
      <c r="E33" s="40"/>
      <c r="F33" s="40"/>
    </row>
    <row r="34" spans="1:6" ht="12.75">
      <c r="A34" s="40" t="s">
        <v>114</v>
      </c>
      <c r="B34" s="40">
        <v>1</v>
      </c>
      <c r="C34" s="40"/>
      <c r="D34" s="40">
        <v>1</v>
      </c>
      <c r="E34" s="40"/>
      <c r="F34" s="40"/>
    </row>
    <row r="35" spans="1:6" ht="12.75">
      <c r="A35" s="40" t="s">
        <v>115</v>
      </c>
      <c r="B35" s="40">
        <v>1</v>
      </c>
      <c r="C35" s="40"/>
      <c r="D35" s="40"/>
      <c r="E35" s="40">
        <v>1</v>
      </c>
      <c r="F35" s="40"/>
    </row>
    <row r="36" spans="1:6" ht="12.75">
      <c r="A36" s="40" t="s">
        <v>116</v>
      </c>
      <c r="B36" s="40">
        <v>1</v>
      </c>
      <c r="C36" s="40"/>
      <c r="D36" s="40"/>
      <c r="E36" s="40"/>
      <c r="F36" s="40"/>
    </row>
    <row r="37" spans="1:6" ht="12.75">
      <c r="A37" s="42" t="s">
        <v>118</v>
      </c>
      <c r="B37" s="40">
        <v>1</v>
      </c>
      <c r="C37" s="40"/>
      <c r="D37" s="40"/>
      <c r="E37" s="40"/>
      <c r="F37" s="40"/>
    </row>
    <row r="38" spans="1:6" ht="12.75">
      <c r="A38" s="42" t="s">
        <v>126</v>
      </c>
      <c r="B38" s="40">
        <v>1</v>
      </c>
      <c r="C38" s="40"/>
      <c r="D38" s="40"/>
      <c r="E38" s="40"/>
      <c r="F38" s="40"/>
    </row>
    <row r="39" spans="1:6" ht="12.75">
      <c r="A39" s="40"/>
      <c r="B39" s="40"/>
      <c r="C39" s="40"/>
      <c r="D39" s="40"/>
      <c r="E39" s="40"/>
      <c r="F39" s="40"/>
    </row>
    <row r="40" spans="1:6" ht="12.75">
      <c r="A40" s="41" t="s">
        <v>121</v>
      </c>
      <c r="B40" s="40"/>
      <c r="C40" s="40"/>
      <c r="D40" s="40"/>
      <c r="E40" s="40"/>
      <c r="F40" s="40"/>
    </row>
    <row r="41" spans="1:6" ht="12.75">
      <c r="A41" s="40" t="s">
        <v>124</v>
      </c>
      <c r="B41" s="40"/>
      <c r="C41" s="40"/>
      <c r="D41" s="40"/>
      <c r="E41" s="40"/>
      <c r="F41" s="40"/>
    </row>
    <row r="42" spans="1:6" ht="12.75">
      <c r="A42" s="40" t="s">
        <v>113</v>
      </c>
      <c r="B42" s="40"/>
      <c r="C42" s="40"/>
      <c r="D42" s="40"/>
      <c r="E42" s="40"/>
      <c r="F42" s="40"/>
    </row>
    <row r="43" spans="1:6" ht="12.75">
      <c r="A43" s="40" t="s">
        <v>117</v>
      </c>
      <c r="B43" s="40"/>
      <c r="C43" s="40"/>
      <c r="D43" s="40"/>
      <c r="E43" s="40"/>
      <c r="F43" s="40"/>
    </row>
    <row r="44" spans="1:6" ht="12.75">
      <c r="A44" s="40" t="s">
        <v>114</v>
      </c>
      <c r="B44" s="40"/>
      <c r="C44" s="40"/>
      <c r="D44" s="40"/>
      <c r="E44" s="40"/>
      <c r="F44" s="40"/>
    </row>
    <row r="45" spans="1:6" ht="12.75">
      <c r="A45" s="40" t="s">
        <v>115</v>
      </c>
      <c r="B45" s="40"/>
      <c r="C45" s="40"/>
      <c r="D45" s="40"/>
      <c r="E45" s="40"/>
      <c r="F45" s="40"/>
    </row>
    <row r="46" spans="1:6" ht="12.75">
      <c r="A46" s="40" t="s">
        <v>116</v>
      </c>
      <c r="B46" s="40"/>
      <c r="C46" s="40"/>
      <c r="D46" s="40"/>
      <c r="E46" s="40"/>
      <c r="F46" s="40"/>
    </row>
    <row r="47" spans="1:6" ht="12.75">
      <c r="A47" s="40" t="s">
        <v>118</v>
      </c>
      <c r="B47" s="40"/>
      <c r="C47" s="40"/>
      <c r="D47" s="40"/>
      <c r="E47" s="40"/>
      <c r="F47" s="40"/>
    </row>
    <row r="48" spans="1:6" ht="12.75">
      <c r="A48" s="40" t="s">
        <v>126</v>
      </c>
      <c r="B48" s="40"/>
      <c r="C48" s="40"/>
      <c r="D48" s="40"/>
      <c r="E48" s="40"/>
      <c r="F48" s="40"/>
    </row>
    <row r="49" spans="1:6" ht="12.75">
      <c r="A49" s="40"/>
      <c r="B49" s="40">
        <f>SUM(B3:F48)</f>
        <v>51</v>
      </c>
      <c r="C49" s="40">
        <f>SUM(C3:G48)</f>
        <v>23</v>
      </c>
      <c r="D49" s="40">
        <f>SUM(D3:H48)</f>
        <v>18</v>
      </c>
      <c r="E49" s="40">
        <f>SUM(E3:I48)</f>
        <v>4</v>
      </c>
      <c r="F49" s="40"/>
    </row>
    <row r="50" spans="1:6" ht="12.75">
      <c r="A50" s="40"/>
      <c r="B50" s="40"/>
      <c r="C50" s="40"/>
      <c r="D50" s="40"/>
      <c r="E50" s="40"/>
      <c r="F50" s="40"/>
    </row>
    <row r="51" spans="1:6" ht="12.75">
      <c r="A51" s="40"/>
      <c r="B51" s="40"/>
      <c r="C51" s="40"/>
      <c r="D51" s="40"/>
      <c r="E51" s="40"/>
      <c r="F51" s="40"/>
    </row>
  </sheetData>
  <sheetProtection/>
  <mergeCells count="2">
    <mergeCell ref="B1:F1"/>
    <mergeCell ref="B12:F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Пользователь Windows</cp:lastModifiedBy>
  <cp:lastPrinted>2024-02-07T08:52:46Z</cp:lastPrinted>
  <dcterms:created xsi:type="dcterms:W3CDTF">2001-01-27T07:49:27Z</dcterms:created>
  <dcterms:modified xsi:type="dcterms:W3CDTF">2024-02-07T08:53:10Z</dcterms:modified>
  <cp:category/>
  <cp:version/>
  <cp:contentType/>
  <cp:contentStatus/>
</cp:coreProperties>
</file>